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filterPrivacy="1"/>
  <xr:revisionPtr revIDLastSave="0" documentId="13_ncr:1_{92010069-ADA7-487C-88DC-EE506445753D}" xr6:coauthVersionLast="47" xr6:coauthVersionMax="47" xr10:uidLastSave="{00000000-0000-0000-0000-000000000000}"/>
  <bookViews>
    <workbookView xWindow="-120" yWindow="-120" windowWidth="29040" windowHeight="15720" tabRatio="847" firstSheet="4" activeTab="6" xr2:uid="{00000000-000D-0000-FFFF-FFFF00000000}"/>
  </bookViews>
  <sheets>
    <sheet name="NOTICE" sheetId="1" r:id="rId1"/>
    <sheet name="1. NOTE PRESENTATION" sheetId="17" r:id="rId2"/>
    <sheet name="2.DESCRIPTION FORMATION" sheetId="4" r:id="rId3"/>
    <sheet name="3. ETUDE MARCHE PRIX" sheetId="10" r:id="rId4"/>
    <sheet name="4. EQUIPE PEDAGOGIQUE" sheetId="6" r:id="rId5"/>
    <sheet name="5. SELECTION" sheetId="7" r:id="rId6"/>
    <sheet name="6. MAQUETTE" sheetId="13" r:id="rId7"/>
    <sheet name="MCC" sheetId="21" r:id="rId8"/>
    <sheet name="7. SOUTENABILITE FIN" sheetId="20" r:id="rId9"/>
    <sheet name="8. Suivi du processus" sheetId="16" r:id="rId10"/>
    <sheet name="9. SOUTENABILITE RH" sheetId="9" r:id="rId11"/>
    <sheet name="Données" sheetId="3" state="hidden" r:id="rId12"/>
  </sheets>
  <externalReferences>
    <externalReference r:id="rId13"/>
    <externalReference r:id="rId14"/>
  </externalReferences>
  <definedNames>
    <definedName name="_ftn1" localSheetId="1">'1. NOTE PRESENTATION'!#REF!</definedName>
    <definedName name="_ftnref1" localSheetId="1">'1. NOTE PRESENTATION'!#REF!</definedName>
    <definedName name="Nature_contrôle">[1]Listes!$C$2:$C$5</definedName>
    <definedName name="_xlnm.Print_Area" localSheetId="1">'1. NOTE PRESENTATION'!$A$1:$B$37</definedName>
    <definedName name="_xlnm.Print_Area" localSheetId="4">'4. EQUIPE PEDAGOGIQUE'!$A$2:$J$26</definedName>
    <definedName name="_xlnm.Print_Area" localSheetId="0">NOTICE!$A$1:$T$30</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27" i="21" l="1"/>
  <c r="C227" i="21"/>
  <c r="B227" i="21"/>
  <c r="A227" i="21"/>
  <c r="E226" i="21"/>
  <c r="C226" i="21"/>
  <c r="B226" i="21"/>
  <c r="A226" i="21"/>
  <c r="E225" i="21"/>
  <c r="C225" i="21"/>
  <c r="B225" i="21"/>
  <c r="A225" i="21"/>
  <c r="E224" i="21"/>
  <c r="C224" i="21"/>
  <c r="B224" i="21"/>
  <c r="A224" i="21"/>
  <c r="E223" i="21"/>
  <c r="C223" i="21"/>
  <c r="B223" i="21"/>
  <c r="A223" i="21"/>
  <c r="E222" i="21"/>
  <c r="C222" i="21"/>
  <c r="B222" i="21"/>
  <c r="A222" i="21"/>
  <c r="E221" i="21"/>
  <c r="C221" i="21"/>
  <c r="B221" i="21"/>
  <c r="A221" i="21"/>
  <c r="E220" i="21"/>
  <c r="C220" i="21"/>
  <c r="B220" i="21"/>
  <c r="A220" i="21"/>
  <c r="E219" i="21"/>
  <c r="C219" i="21"/>
  <c r="B219" i="21"/>
  <c r="A219" i="21"/>
  <c r="E218" i="21"/>
  <c r="C218" i="21"/>
  <c r="B218" i="21"/>
  <c r="A218" i="21"/>
  <c r="E217" i="21"/>
  <c r="C217" i="21"/>
  <c r="B217" i="21"/>
  <c r="A217" i="21"/>
  <c r="E216" i="21"/>
  <c r="C216" i="21"/>
  <c r="B216" i="21"/>
  <c r="A216" i="21"/>
  <c r="E215" i="21"/>
  <c r="C215" i="21"/>
  <c r="B215" i="21"/>
  <c r="A215" i="21"/>
  <c r="E214" i="21"/>
  <c r="C214" i="21"/>
  <c r="B214" i="21"/>
  <c r="A214" i="21"/>
  <c r="E213" i="21"/>
  <c r="C213" i="21"/>
  <c r="B213" i="21"/>
  <c r="A213" i="21"/>
  <c r="E212" i="21"/>
  <c r="C212" i="21"/>
  <c r="B212" i="21"/>
  <c r="A212" i="21"/>
  <c r="E211" i="21"/>
  <c r="C211" i="21"/>
  <c r="B211" i="21"/>
  <c r="A211" i="21"/>
  <c r="E210" i="21"/>
  <c r="C210" i="21"/>
  <c r="B210" i="21"/>
  <c r="A210" i="21"/>
  <c r="E209" i="21"/>
  <c r="C209" i="21"/>
  <c r="B209" i="21"/>
  <c r="A209" i="21"/>
  <c r="E208" i="21"/>
  <c r="C208" i="21"/>
  <c r="B208" i="21"/>
  <c r="A208" i="21"/>
  <c r="E207" i="21"/>
  <c r="C207" i="21"/>
  <c r="B207" i="21"/>
  <c r="A207" i="21"/>
  <c r="E206" i="21"/>
  <c r="C206" i="21"/>
  <c r="B206" i="21"/>
  <c r="A206" i="21"/>
  <c r="E205" i="21"/>
  <c r="C205" i="21"/>
  <c r="B205" i="21"/>
  <c r="A205" i="21"/>
  <c r="E204" i="21"/>
  <c r="C204" i="21"/>
  <c r="B204" i="21"/>
  <c r="A204" i="21"/>
  <c r="E203" i="21"/>
  <c r="C203" i="21"/>
  <c r="B203" i="21"/>
  <c r="A203" i="21"/>
  <c r="E202" i="21"/>
  <c r="C202" i="21"/>
  <c r="B202" i="21"/>
  <c r="A202" i="21"/>
  <c r="E201" i="21"/>
  <c r="C201" i="21"/>
  <c r="B201" i="21"/>
  <c r="A201" i="21"/>
  <c r="E200" i="21"/>
  <c r="C200" i="21"/>
  <c r="B200" i="21"/>
  <c r="A200" i="21"/>
  <c r="E199" i="21"/>
  <c r="C199" i="21"/>
  <c r="B199" i="21"/>
  <c r="A199" i="21"/>
  <c r="E198" i="21"/>
  <c r="C198" i="21"/>
  <c r="B198" i="21"/>
  <c r="A198" i="21"/>
  <c r="E197" i="21"/>
  <c r="C197" i="21"/>
  <c r="B197" i="21"/>
  <c r="A197" i="21"/>
  <c r="E192" i="21"/>
  <c r="C192" i="21"/>
  <c r="B192" i="21"/>
  <c r="A192" i="21"/>
  <c r="E191" i="21"/>
  <c r="C191" i="21"/>
  <c r="B191" i="21"/>
  <c r="A191" i="21"/>
  <c r="E190" i="21"/>
  <c r="C190" i="21"/>
  <c r="B190" i="21"/>
  <c r="A190" i="21"/>
  <c r="E189" i="21"/>
  <c r="C189" i="21"/>
  <c r="B189" i="21"/>
  <c r="A189" i="21"/>
  <c r="E188" i="21"/>
  <c r="C188" i="21"/>
  <c r="B188" i="21"/>
  <c r="A188" i="21"/>
  <c r="E187" i="21"/>
  <c r="C187" i="21"/>
  <c r="B187" i="21"/>
  <c r="A187" i="21"/>
  <c r="E186" i="21"/>
  <c r="C186" i="21"/>
  <c r="B186" i="21"/>
  <c r="A186" i="21"/>
  <c r="E185" i="21"/>
  <c r="C185" i="21"/>
  <c r="B185" i="21"/>
  <c r="A185" i="21"/>
  <c r="E184" i="21"/>
  <c r="C184" i="21"/>
  <c r="B184" i="21"/>
  <c r="A184" i="21"/>
  <c r="E183" i="21"/>
  <c r="C183" i="21"/>
  <c r="B183" i="21"/>
  <c r="A183" i="21"/>
  <c r="E182" i="21"/>
  <c r="C182" i="21"/>
  <c r="B182" i="21"/>
  <c r="A182" i="21"/>
  <c r="E181" i="21"/>
  <c r="C181" i="21"/>
  <c r="B181" i="21"/>
  <c r="A181" i="21"/>
  <c r="E180" i="21"/>
  <c r="C180" i="21"/>
  <c r="B180" i="21"/>
  <c r="A180" i="21"/>
  <c r="E179" i="21"/>
  <c r="C179" i="21"/>
  <c r="B179" i="21"/>
  <c r="A179" i="21"/>
  <c r="E178" i="21"/>
  <c r="C178" i="21"/>
  <c r="B178" i="21"/>
  <c r="A178" i="21"/>
  <c r="E177" i="21"/>
  <c r="C177" i="21"/>
  <c r="B177" i="21"/>
  <c r="A177" i="21"/>
  <c r="E176" i="21"/>
  <c r="C176" i="21"/>
  <c r="B176" i="21"/>
  <c r="A176" i="21"/>
  <c r="E175" i="21"/>
  <c r="C175" i="21"/>
  <c r="B175" i="21"/>
  <c r="A175" i="21"/>
  <c r="E174" i="21"/>
  <c r="C174" i="21"/>
  <c r="B174" i="21"/>
  <c r="A174" i="21"/>
  <c r="E173" i="21"/>
  <c r="C173" i="21"/>
  <c r="B173" i="21"/>
  <c r="A173" i="21"/>
  <c r="E172" i="21"/>
  <c r="C172" i="21"/>
  <c r="B172" i="21"/>
  <c r="A172" i="21"/>
  <c r="E171" i="21"/>
  <c r="C171" i="21"/>
  <c r="B171" i="21"/>
  <c r="A171" i="21"/>
  <c r="E170" i="21"/>
  <c r="C170" i="21"/>
  <c r="B170" i="21"/>
  <c r="A170" i="21"/>
  <c r="E169" i="21"/>
  <c r="C169" i="21"/>
  <c r="B169" i="21"/>
  <c r="A169" i="21"/>
  <c r="E168" i="21"/>
  <c r="C168" i="21"/>
  <c r="B168" i="21"/>
  <c r="A168" i="21"/>
  <c r="E167" i="21"/>
  <c r="C167" i="21"/>
  <c r="B167" i="21"/>
  <c r="A167" i="21"/>
  <c r="E166" i="21"/>
  <c r="C166" i="21"/>
  <c r="B166" i="21"/>
  <c r="A166" i="21"/>
  <c r="E165" i="21"/>
  <c r="C165" i="21"/>
  <c r="B165" i="21"/>
  <c r="A165" i="21"/>
  <c r="E164" i="21"/>
  <c r="C164" i="21"/>
  <c r="B164" i="21"/>
  <c r="A164" i="21"/>
  <c r="E163" i="21"/>
  <c r="C163" i="21"/>
  <c r="B163" i="21"/>
  <c r="A163" i="21"/>
  <c r="E162" i="21"/>
  <c r="C162" i="21"/>
  <c r="B162" i="21"/>
  <c r="A162" i="21"/>
  <c r="E157" i="21"/>
  <c r="C157" i="21"/>
  <c r="B157" i="21"/>
  <c r="A157" i="21"/>
  <c r="E156" i="21"/>
  <c r="C156" i="21"/>
  <c r="B156" i="21"/>
  <c r="A156" i="21"/>
  <c r="E155" i="21"/>
  <c r="C155" i="21"/>
  <c r="B155" i="21"/>
  <c r="A155" i="21"/>
  <c r="E154" i="21"/>
  <c r="C154" i="21"/>
  <c r="B154" i="21"/>
  <c r="A154" i="21"/>
  <c r="E153" i="21"/>
  <c r="C153" i="21"/>
  <c r="B153" i="21"/>
  <c r="A153" i="21"/>
  <c r="E152" i="21"/>
  <c r="C152" i="21"/>
  <c r="B152" i="21"/>
  <c r="A152" i="21"/>
  <c r="E151" i="21"/>
  <c r="C151" i="21"/>
  <c r="B151" i="21"/>
  <c r="A151" i="21"/>
  <c r="E150" i="21"/>
  <c r="C150" i="21"/>
  <c r="B150" i="21"/>
  <c r="A150" i="21"/>
  <c r="E149" i="21"/>
  <c r="C149" i="21"/>
  <c r="B149" i="21"/>
  <c r="A149" i="21"/>
  <c r="E148" i="21"/>
  <c r="C148" i="21"/>
  <c r="B148" i="21"/>
  <c r="A148" i="21"/>
  <c r="E147" i="21"/>
  <c r="C147" i="21"/>
  <c r="B147" i="21"/>
  <c r="A147" i="21"/>
  <c r="E146" i="21"/>
  <c r="C146" i="21"/>
  <c r="B146" i="21"/>
  <c r="A146" i="21"/>
  <c r="E145" i="21"/>
  <c r="C145" i="21"/>
  <c r="B145" i="21"/>
  <c r="A145" i="21"/>
  <c r="E144" i="21"/>
  <c r="C144" i="21"/>
  <c r="B144" i="21"/>
  <c r="A144" i="21"/>
  <c r="E143" i="21"/>
  <c r="C143" i="21"/>
  <c r="B143" i="21"/>
  <c r="A143" i="21"/>
  <c r="E142" i="21"/>
  <c r="C142" i="21"/>
  <c r="B142" i="21"/>
  <c r="A142" i="21"/>
  <c r="E141" i="21"/>
  <c r="C141" i="21"/>
  <c r="B141" i="21"/>
  <c r="A141" i="21"/>
  <c r="E140" i="21"/>
  <c r="C140" i="21"/>
  <c r="B140" i="21"/>
  <c r="A140" i="21"/>
  <c r="E139" i="21"/>
  <c r="C139" i="21"/>
  <c r="B139" i="21"/>
  <c r="A139" i="21"/>
  <c r="E138" i="21"/>
  <c r="C138" i="21"/>
  <c r="B138" i="21"/>
  <c r="A138" i="21"/>
  <c r="E137" i="21"/>
  <c r="C137" i="21"/>
  <c r="B137" i="21"/>
  <c r="A137" i="21"/>
  <c r="E136" i="21"/>
  <c r="C136" i="21"/>
  <c r="B136" i="21"/>
  <c r="A136" i="21"/>
  <c r="E135" i="21"/>
  <c r="C135" i="21"/>
  <c r="B135" i="21"/>
  <c r="A135" i="21"/>
  <c r="E134" i="21"/>
  <c r="C134" i="21"/>
  <c r="B134" i="21"/>
  <c r="A134" i="21"/>
  <c r="E133" i="21"/>
  <c r="C133" i="21"/>
  <c r="B133" i="21"/>
  <c r="A133" i="21"/>
  <c r="E132" i="21"/>
  <c r="C132" i="21"/>
  <c r="B132" i="21"/>
  <c r="A132" i="21"/>
  <c r="E131" i="21"/>
  <c r="C131" i="21"/>
  <c r="B131" i="21"/>
  <c r="A131" i="21"/>
  <c r="E130" i="21"/>
  <c r="C130" i="21"/>
  <c r="B130" i="21"/>
  <c r="A130" i="21"/>
  <c r="E129" i="21"/>
  <c r="C129" i="21"/>
  <c r="B129" i="21"/>
  <c r="A129" i="21"/>
  <c r="E128" i="21"/>
  <c r="C128" i="21"/>
  <c r="B128" i="21"/>
  <c r="A128" i="21"/>
  <c r="E127" i="21"/>
  <c r="C127" i="21"/>
  <c r="B127" i="21"/>
  <c r="A127" i="21"/>
  <c r="E122" i="21"/>
  <c r="C122" i="21"/>
  <c r="B122" i="21"/>
  <c r="A122" i="21"/>
  <c r="E121" i="21"/>
  <c r="C121" i="21"/>
  <c r="B121" i="21"/>
  <c r="A121" i="21"/>
  <c r="E120" i="21"/>
  <c r="C120" i="21"/>
  <c r="B120" i="21"/>
  <c r="A120" i="21"/>
  <c r="E119" i="21"/>
  <c r="C119" i="21"/>
  <c r="B119" i="21"/>
  <c r="A119" i="21"/>
  <c r="E118" i="21"/>
  <c r="C118" i="21"/>
  <c r="B118" i="21"/>
  <c r="A118" i="21"/>
  <c r="E117" i="21"/>
  <c r="C117" i="21"/>
  <c r="B117" i="21"/>
  <c r="A117" i="21"/>
  <c r="E116" i="21"/>
  <c r="C116" i="21"/>
  <c r="B116" i="21"/>
  <c r="A116" i="21"/>
  <c r="E115" i="21"/>
  <c r="C115" i="21"/>
  <c r="B115" i="21"/>
  <c r="A115" i="21"/>
  <c r="E114" i="21"/>
  <c r="C114" i="21"/>
  <c r="B114" i="21"/>
  <c r="A114" i="21"/>
  <c r="E113" i="21"/>
  <c r="C113" i="21"/>
  <c r="B113" i="21"/>
  <c r="A113" i="21"/>
  <c r="E112" i="21"/>
  <c r="C112" i="21"/>
  <c r="B112" i="21"/>
  <c r="A112" i="21"/>
  <c r="E111" i="21"/>
  <c r="C111" i="21"/>
  <c r="B111" i="21"/>
  <c r="A111" i="21"/>
  <c r="E110" i="21"/>
  <c r="C110" i="21"/>
  <c r="B110" i="21"/>
  <c r="A110" i="21"/>
  <c r="E109" i="21"/>
  <c r="C109" i="21"/>
  <c r="B109" i="21"/>
  <c r="A109" i="21"/>
  <c r="E108" i="21"/>
  <c r="C108" i="21"/>
  <c r="B108" i="21"/>
  <c r="A108" i="21"/>
  <c r="E107" i="21"/>
  <c r="C107" i="21"/>
  <c r="B107" i="21"/>
  <c r="A107" i="21"/>
  <c r="E106" i="21"/>
  <c r="C106" i="21"/>
  <c r="B106" i="21"/>
  <c r="A106" i="21"/>
  <c r="E105" i="21"/>
  <c r="C105" i="21"/>
  <c r="B105" i="21"/>
  <c r="A105" i="21"/>
  <c r="E104" i="21"/>
  <c r="C104" i="21"/>
  <c r="B104" i="21"/>
  <c r="A104" i="21"/>
  <c r="E103" i="21"/>
  <c r="C103" i="21"/>
  <c r="B103" i="21"/>
  <c r="A103" i="21"/>
  <c r="E102" i="21"/>
  <c r="C102" i="21"/>
  <c r="B102" i="21"/>
  <c r="A102" i="21"/>
  <c r="E101" i="21"/>
  <c r="C101" i="21"/>
  <c r="B101" i="21"/>
  <c r="A101" i="21"/>
  <c r="E100" i="21"/>
  <c r="C100" i="21"/>
  <c r="B100" i="21"/>
  <c r="A100" i="21"/>
  <c r="E99" i="21"/>
  <c r="C99" i="21"/>
  <c r="B99" i="21"/>
  <c r="A99" i="21"/>
  <c r="E98" i="21"/>
  <c r="C98" i="21"/>
  <c r="B98" i="21"/>
  <c r="A98" i="21"/>
  <c r="E97" i="21"/>
  <c r="C97" i="21"/>
  <c r="B97" i="21"/>
  <c r="A97" i="21"/>
  <c r="E96" i="21"/>
  <c r="C96" i="21"/>
  <c r="B96" i="21"/>
  <c r="A96" i="21"/>
  <c r="E95" i="21"/>
  <c r="C95" i="21"/>
  <c r="B95" i="21"/>
  <c r="A95" i="21"/>
  <c r="E94" i="21"/>
  <c r="C94" i="21"/>
  <c r="B94" i="21"/>
  <c r="A94" i="21"/>
  <c r="E93" i="21"/>
  <c r="C93" i="21"/>
  <c r="B93" i="21"/>
  <c r="A93" i="21"/>
  <c r="E92" i="21"/>
  <c r="C92" i="21"/>
  <c r="B92" i="21"/>
  <c r="A92" i="21"/>
  <c r="E87" i="21"/>
  <c r="C87" i="21"/>
  <c r="B87" i="21"/>
  <c r="A87" i="21"/>
  <c r="E86" i="21"/>
  <c r="C86" i="21"/>
  <c r="B86" i="21"/>
  <c r="A86" i="21"/>
  <c r="E85" i="21"/>
  <c r="C85" i="21"/>
  <c r="B85" i="21"/>
  <c r="A85" i="21"/>
  <c r="E84" i="21"/>
  <c r="C84" i="21"/>
  <c r="B84" i="21"/>
  <c r="A84" i="21"/>
  <c r="E83" i="21"/>
  <c r="C83" i="21"/>
  <c r="B83" i="21"/>
  <c r="A83" i="21"/>
  <c r="E82" i="21"/>
  <c r="C82" i="21"/>
  <c r="B82" i="21"/>
  <c r="A82" i="21"/>
  <c r="E81" i="21"/>
  <c r="C81" i="21"/>
  <c r="B81" i="21"/>
  <c r="A81" i="21"/>
  <c r="E80" i="21"/>
  <c r="C80" i="21"/>
  <c r="B80" i="21"/>
  <c r="A80" i="21"/>
  <c r="E79" i="21"/>
  <c r="C79" i="21"/>
  <c r="B79" i="21"/>
  <c r="A79" i="21"/>
  <c r="E78" i="21"/>
  <c r="C78" i="21"/>
  <c r="B78" i="21"/>
  <c r="A78" i="21"/>
  <c r="E77" i="21"/>
  <c r="C77" i="21"/>
  <c r="B77" i="21"/>
  <c r="A77" i="21"/>
  <c r="E76" i="21"/>
  <c r="C76" i="21"/>
  <c r="B76" i="21"/>
  <c r="A76" i="21"/>
  <c r="E75" i="21"/>
  <c r="C75" i="21"/>
  <c r="B75" i="21"/>
  <c r="A75" i="21"/>
  <c r="E74" i="21"/>
  <c r="C74" i="21"/>
  <c r="B74" i="21"/>
  <c r="A74" i="21"/>
  <c r="E73" i="21"/>
  <c r="C73" i="21"/>
  <c r="B73" i="21"/>
  <c r="A73" i="21"/>
  <c r="E72" i="21"/>
  <c r="C72" i="21"/>
  <c r="B72" i="21"/>
  <c r="A72" i="21"/>
  <c r="E71" i="21"/>
  <c r="C71" i="21"/>
  <c r="B71" i="21"/>
  <c r="A71" i="21"/>
  <c r="E70" i="21"/>
  <c r="C70" i="21"/>
  <c r="B70" i="21"/>
  <c r="A70" i="21"/>
  <c r="E69" i="21"/>
  <c r="C69" i="21"/>
  <c r="B69" i="21"/>
  <c r="A69" i="21"/>
  <c r="E68" i="21"/>
  <c r="C68" i="21"/>
  <c r="B68" i="21"/>
  <c r="A68" i="21"/>
  <c r="E67" i="21"/>
  <c r="C67" i="21"/>
  <c r="B67" i="21"/>
  <c r="A67" i="21"/>
  <c r="E66" i="21"/>
  <c r="C66" i="21"/>
  <c r="B66" i="21"/>
  <c r="A66" i="21"/>
  <c r="E65" i="21"/>
  <c r="C65" i="21"/>
  <c r="B65" i="21"/>
  <c r="A65" i="21"/>
  <c r="E64" i="21"/>
  <c r="C64" i="21"/>
  <c r="B64" i="21"/>
  <c r="A64" i="21"/>
  <c r="E63" i="21"/>
  <c r="C63" i="21"/>
  <c r="B63" i="21"/>
  <c r="A63" i="21"/>
  <c r="E62" i="21"/>
  <c r="C62" i="21"/>
  <c r="B62" i="21"/>
  <c r="A62" i="21"/>
  <c r="E61" i="21"/>
  <c r="C61" i="21"/>
  <c r="B61" i="21"/>
  <c r="A61" i="21"/>
  <c r="E60" i="21"/>
  <c r="C60" i="21"/>
  <c r="B60" i="21"/>
  <c r="A60" i="21"/>
  <c r="E59" i="21"/>
  <c r="C59" i="21"/>
  <c r="B59" i="21"/>
  <c r="A59" i="21"/>
  <c r="E58" i="21"/>
  <c r="C58" i="21"/>
  <c r="B58" i="21"/>
  <c r="A58" i="21"/>
  <c r="E57" i="21"/>
  <c r="C57" i="21"/>
  <c r="B57" i="21"/>
  <c r="A57" i="21"/>
  <c r="E52" i="21"/>
  <c r="C52" i="21"/>
  <c r="B52" i="21"/>
  <c r="A52" i="21"/>
  <c r="E51" i="21"/>
  <c r="C51" i="21"/>
  <c r="B51" i="21"/>
  <c r="A51" i="21"/>
  <c r="E50" i="21"/>
  <c r="C50" i="21"/>
  <c r="B50" i="21"/>
  <c r="A50" i="21"/>
  <c r="E49" i="21"/>
  <c r="C49" i="21"/>
  <c r="B49" i="21"/>
  <c r="A49" i="21"/>
  <c r="E48" i="21"/>
  <c r="C48" i="21"/>
  <c r="B48" i="21"/>
  <c r="A48" i="21"/>
  <c r="E47" i="21"/>
  <c r="C47" i="21"/>
  <c r="B47" i="21"/>
  <c r="A47" i="21"/>
  <c r="E46" i="21"/>
  <c r="C46" i="21"/>
  <c r="B46" i="21"/>
  <c r="A46" i="21"/>
  <c r="E45" i="21"/>
  <c r="C45" i="21"/>
  <c r="B45" i="21"/>
  <c r="A45" i="21"/>
  <c r="E44" i="21"/>
  <c r="C44" i="21"/>
  <c r="B44" i="21"/>
  <c r="A44" i="21"/>
  <c r="E43" i="21"/>
  <c r="C43" i="21"/>
  <c r="B43" i="21"/>
  <c r="A43" i="21"/>
  <c r="E42" i="21"/>
  <c r="C42" i="21"/>
  <c r="B42" i="21"/>
  <c r="A42" i="21"/>
  <c r="E41" i="21"/>
  <c r="C41" i="21"/>
  <c r="B41" i="21"/>
  <c r="A41" i="21"/>
  <c r="E40" i="21"/>
  <c r="C40" i="21"/>
  <c r="B40" i="21"/>
  <c r="A40" i="21"/>
  <c r="E39" i="21"/>
  <c r="C39" i="21"/>
  <c r="B39" i="21"/>
  <c r="A39" i="21"/>
  <c r="E38" i="21"/>
  <c r="C38" i="21"/>
  <c r="B38" i="21"/>
  <c r="A38" i="21"/>
  <c r="E37" i="21"/>
  <c r="C37" i="21"/>
  <c r="B37" i="21"/>
  <c r="A37" i="21"/>
  <c r="E36" i="21"/>
  <c r="C36" i="21"/>
  <c r="B36" i="21"/>
  <c r="A36" i="21"/>
  <c r="E35" i="21"/>
  <c r="C35" i="21"/>
  <c r="B35" i="21"/>
  <c r="A35" i="21"/>
  <c r="E34" i="21"/>
  <c r="C34" i="21"/>
  <c r="B34" i="21"/>
  <c r="A34" i="21"/>
  <c r="E33" i="21"/>
  <c r="C33" i="21"/>
  <c r="B33" i="21"/>
  <c r="A33" i="21"/>
  <c r="E32" i="21"/>
  <c r="C32" i="21"/>
  <c r="B32" i="21"/>
  <c r="A32" i="21"/>
  <c r="E31" i="21"/>
  <c r="C31" i="21"/>
  <c r="B31" i="21"/>
  <c r="A31" i="21"/>
  <c r="E30" i="21"/>
  <c r="C30" i="21"/>
  <c r="B30" i="21"/>
  <c r="A30" i="21"/>
  <c r="E29" i="21"/>
  <c r="C29" i="21"/>
  <c r="B29" i="21"/>
  <c r="A29" i="21"/>
  <c r="E28" i="21"/>
  <c r="C28" i="21"/>
  <c r="B28" i="21"/>
  <c r="A28" i="21"/>
  <c r="E27" i="21"/>
  <c r="C27" i="21"/>
  <c r="B27" i="21"/>
  <c r="A27" i="21"/>
  <c r="E26" i="21"/>
  <c r="C26" i="21"/>
  <c r="B26" i="21"/>
  <c r="A26" i="21"/>
  <c r="E25" i="21"/>
  <c r="C25" i="21"/>
  <c r="B25" i="21"/>
  <c r="A25" i="21"/>
  <c r="E24" i="21"/>
  <c r="C24" i="21"/>
  <c r="B24" i="21"/>
  <c r="A24" i="21"/>
  <c r="E23" i="21"/>
  <c r="C23" i="21"/>
  <c r="B23" i="21"/>
  <c r="A23" i="21"/>
  <c r="E22" i="21"/>
  <c r="C22" i="21"/>
  <c r="B22" i="21"/>
  <c r="A22" i="21"/>
  <c r="C70" i="4"/>
  <c r="M28" i="20"/>
  <c r="E24" i="20"/>
  <c r="E23" i="20"/>
  <c r="E22" i="20"/>
  <c r="E21" i="20"/>
  <c r="E20" i="20"/>
  <c r="E19" i="20"/>
  <c r="D24" i="20"/>
  <c r="D23" i="20"/>
  <c r="D22" i="20"/>
  <c r="D21" i="20"/>
  <c r="D20" i="20"/>
  <c r="D19" i="20"/>
  <c r="C24" i="20"/>
  <c r="C23" i="20"/>
  <c r="C22" i="20"/>
  <c r="C21" i="20"/>
  <c r="C20" i="20"/>
  <c r="C19" i="20"/>
  <c r="I215" i="13"/>
  <c r="H215" i="13"/>
  <c r="G215" i="13"/>
  <c r="O214" i="13"/>
  <c r="N214" i="13"/>
  <c r="L214" i="13"/>
  <c r="M214" i="13"/>
  <c r="O213" i="13"/>
  <c r="N213" i="13"/>
  <c r="L213" i="13"/>
  <c r="M213" i="13"/>
  <c r="O212" i="13"/>
  <c r="N212" i="13"/>
  <c r="L212" i="13"/>
  <c r="M212" i="13"/>
  <c r="O211" i="13"/>
  <c r="N211" i="13"/>
  <c r="L211" i="13"/>
  <c r="M211" i="13"/>
  <c r="O210" i="13"/>
  <c r="N210" i="13"/>
  <c r="L210" i="13"/>
  <c r="M210" i="13"/>
  <c r="O209" i="13"/>
  <c r="N209" i="13"/>
  <c r="L209" i="13"/>
  <c r="M209" i="13"/>
  <c r="O208" i="13"/>
  <c r="N208" i="13"/>
  <c r="L208" i="13"/>
  <c r="M208" i="13"/>
  <c r="O207" i="13"/>
  <c r="N207" i="13"/>
  <c r="L207" i="13"/>
  <c r="M207" i="13"/>
  <c r="O206" i="13"/>
  <c r="N206" i="13"/>
  <c r="L206" i="13"/>
  <c r="M206" i="13"/>
  <c r="O205" i="13"/>
  <c r="N205" i="13"/>
  <c r="L205" i="13"/>
  <c r="M205" i="13"/>
  <c r="O204" i="13"/>
  <c r="N204" i="13"/>
  <c r="L204" i="13"/>
  <c r="M204" i="13"/>
  <c r="O203" i="13"/>
  <c r="N203" i="13"/>
  <c r="L203" i="13"/>
  <c r="M203" i="13"/>
  <c r="O202" i="13"/>
  <c r="N202" i="13"/>
  <c r="L202" i="13"/>
  <c r="M202" i="13"/>
  <c r="O201" i="13"/>
  <c r="N201" i="13"/>
  <c r="L201" i="13"/>
  <c r="M201" i="13"/>
  <c r="O200" i="13"/>
  <c r="N200" i="13"/>
  <c r="L200" i="13"/>
  <c r="M200" i="13"/>
  <c r="O199" i="13"/>
  <c r="N199" i="13"/>
  <c r="L199" i="13"/>
  <c r="M199" i="13"/>
  <c r="O198" i="13"/>
  <c r="N198" i="13"/>
  <c r="L198" i="13"/>
  <c r="M198" i="13"/>
  <c r="O197" i="13"/>
  <c r="N197" i="13"/>
  <c r="L197" i="13"/>
  <c r="M197" i="13"/>
  <c r="O196" i="13"/>
  <c r="N196" i="13"/>
  <c r="L196" i="13"/>
  <c r="M196" i="13"/>
  <c r="O195" i="13"/>
  <c r="N195" i="13"/>
  <c r="L195" i="13"/>
  <c r="M195" i="13"/>
  <c r="O194" i="13"/>
  <c r="N194" i="13"/>
  <c r="L194" i="13"/>
  <c r="M194" i="13"/>
  <c r="O193" i="13"/>
  <c r="N193" i="13"/>
  <c r="L193" i="13"/>
  <c r="M193" i="13"/>
  <c r="O192" i="13"/>
  <c r="N192" i="13"/>
  <c r="L192" i="13"/>
  <c r="M192" i="13"/>
  <c r="O191" i="13"/>
  <c r="N191" i="13"/>
  <c r="L191" i="13"/>
  <c r="M191" i="13"/>
  <c r="O190" i="13"/>
  <c r="N190" i="13"/>
  <c r="L190" i="13"/>
  <c r="M190" i="13"/>
  <c r="O189" i="13"/>
  <c r="N189" i="13"/>
  <c r="L189" i="13"/>
  <c r="M189" i="13"/>
  <c r="O188" i="13"/>
  <c r="N188" i="13"/>
  <c r="L188" i="13"/>
  <c r="M188" i="13"/>
  <c r="O187" i="13"/>
  <c r="N187" i="13"/>
  <c r="L187" i="13"/>
  <c r="M187" i="13"/>
  <c r="O186" i="13"/>
  <c r="N186" i="13"/>
  <c r="L186" i="13"/>
  <c r="M186" i="13"/>
  <c r="O185" i="13"/>
  <c r="O184" i="13"/>
  <c r="O215" i="13"/>
  <c r="N185" i="13"/>
  <c r="L185" i="13"/>
  <c r="M185" i="13"/>
  <c r="N184" i="13"/>
  <c r="L184" i="13"/>
  <c r="L215" i="13"/>
  <c r="I179" i="13"/>
  <c r="H179" i="13"/>
  <c r="G179" i="13"/>
  <c r="O178" i="13"/>
  <c r="N178" i="13"/>
  <c r="L178" i="13"/>
  <c r="M178" i="13"/>
  <c r="O177" i="13"/>
  <c r="N177" i="13"/>
  <c r="L177" i="13"/>
  <c r="M177" i="13"/>
  <c r="O176" i="13"/>
  <c r="N176" i="13"/>
  <c r="L176" i="13"/>
  <c r="M176" i="13"/>
  <c r="O175" i="13"/>
  <c r="N175" i="13"/>
  <c r="L175" i="13"/>
  <c r="M175" i="13"/>
  <c r="O174" i="13"/>
  <c r="N174" i="13"/>
  <c r="L174" i="13"/>
  <c r="M174" i="13"/>
  <c r="O173" i="13"/>
  <c r="N173" i="13"/>
  <c r="L173" i="13"/>
  <c r="M173" i="13"/>
  <c r="O172" i="13"/>
  <c r="N172" i="13"/>
  <c r="L172" i="13"/>
  <c r="M172" i="13"/>
  <c r="O171" i="13"/>
  <c r="N171" i="13"/>
  <c r="L171" i="13"/>
  <c r="M171" i="13"/>
  <c r="O170" i="13"/>
  <c r="N170" i="13"/>
  <c r="L170" i="13"/>
  <c r="M170" i="13"/>
  <c r="O169" i="13"/>
  <c r="N169" i="13"/>
  <c r="L169" i="13"/>
  <c r="M169" i="13"/>
  <c r="O168" i="13"/>
  <c r="N168" i="13"/>
  <c r="L168" i="13"/>
  <c r="M168" i="13"/>
  <c r="O167" i="13"/>
  <c r="N167" i="13"/>
  <c r="L167" i="13"/>
  <c r="M167" i="13"/>
  <c r="O166" i="13"/>
  <c r="N166" i="13"/>
  <c r="L166" i="13"/>
  <c r="M166" i="13"/>
  <c r="O165" i="13"/>
  <c r="N165" i="13"/>
  <c r="L165" i="13"/>
  <c r="M165" i="13"/>
  <c r="O164" i="13"/>
  <c r="N164" i="13"/>
  <c r="L164" i="13"/>
  <c r="M164" i="13"/>
  <c r="O163" i="13"/>
  <c r="N163" i="13"/>
  <c r="L163" i="13"/>
  <c r="M163" i="13"/>
  <c r="O162" i="13"/>
  <c r="N162" i="13"/>
  <c r="L162" i="13"/>
  <c r="M162" i="13"/>
  <c r="O161" i="13"/>
  <c r="N161" i="13"/>
  <c r="L161" i="13"/>
  <c r="M161" i="13"/>
  <c r="O160" i="13"/>
  <c r="N160" i="13"/>
  <c r="L160" i="13"/>
  <c r="M160" i="13"/>
  <c r="O159" i="13"/>
  <c r="N159" i="13"/>
  <c r="L159" i="13"/>
  <c r="M159" i="13"/>
  <c r="O158" i="13"/>
  <c r="N158" i="13"/>
  <c r="L158" i="13"/>
  <c r="M158" i="13"/>
  <c r="O157" i="13"/>
  <c r="N157" i="13"/>
  <c r="L157" i="13"/>
  <c r="M157" i="13"/>
  <c r="O156" i="13"/>
  <c r="N156" i="13"/>
  <c r="L156" i="13"/>
  <c r="M156" i="13"/>
  <c r="O155" i="13"/>
  <c r="N155" i="13"/>
  <c r="L155" i="13"/>
  <c r="M155" i="13"/>
  <c r="O154" i="13"/>
  <c r="N154" i="13"/>
  <c r="L154" i="13"/>
  <c r="M154" i="13"/>
  <c r="O153" i="13"/>
  <c r="N153" i="13"/>
  <c r="L153" i="13"/>
  <c r="M153" i="13"/>
  <c r="O152" i="13"/>
  <c r="N152" i="13"/>
  <c r="L152" i="13"/>
  <c r="M152" i="13"/>
  <c r="O151" i="13"/>
  <c r="N151" i="13"/>
  <c r="L151" i="13"/>
  <c r="M151" i="13"/>
  <c r="O150" i="13"/>
  <c r="N150" i="13"/>
  <c r="L150" i="13"/>
  <c r="M150" i="13"/>
  <c r="O149" i="13"/>
  <c r="N149" i="13"/>
  <c r="L149" i="13"/>
  <c r="M149" i="13"/>
  <c r="O148" i="13"/>
  <c r="N148" i="13"/>
  <c r="L148" i="13"/>
  <c r="M148" i="13"/>
  <c r="I143" i="13"/>
  <c r="H143" i="13"/>
  <c r="G143" i="13"/>
  <c r="O142" i="13"/>
  <c r="N142" i="13"/>
  <c r="L142" i="13"/>
  <c r="M142" i="13"/>
  <c r="O141" i="13"/>
  <c r="N141" i="13"/>
  <c r="L141" i="13"/>
  <c r="M141" i="13"/>
  <c r="O140" i="13"/>
  <c r="N140" i="13"/>
  <c r="L140" i="13"/>
  <c r="M140" i="13"/>
  <c r="O139" i="13"/>
  <c r="N139" i="13"/>
  <c r="L139" i="13"/>
  <c r="M139" i="13"/>
  <c r="O138" i="13"/>
  <c r="N138" i="13"/>
  <c r="L138" i="13"/>
  <c r="M138" i="13"/>
  <c r="O137" i="13"/>
  <c r="N137" i="13"/>
  <c r="L137" i="13"/>
  <c r="M137" i="13"/>
  <c r="O136" i="13"/>
  <c r="N136" i="13"/>
  <c r="L136" i="13"/>
  <c r="M136" i="13"/>
  <c r="O135" i="13"/>
  <c r="N135" i="13"/>
  <c r="L135" i="13"/>
  <c r="M135" i="13"/>
  <c r="O134" i="13"/>
  <c r="N134" i="13"/>
  <c r="L134" i="13"/>
  <c r="M134" i="13"/>
  <c r="O133" i="13"/>
  <c r="N133" i="13"/>
  <c r="L133" i="13"/>
  <c r="M133" i="13"/>
  <c r="O132" i="13"/>
  <c r="N132" i="13"/>
  <c r="L132" i="13"/>
  <c r="M132" i="13"/>
  <c r="O131" i="13"/>
  <c r="N131" i="13"/>
  <c r="L131" i="13"/>
  <c r="M131" i="13"/>
  <c r="O130" i="13"/>
  <c r="N130" i="13"/>
  <c r="L130" i="13"/>
  <c r="M130" i="13"/>
  <c r="O129" i="13"/>
  <c r="N129" i="13"/>
  <c r="L129" i="13"/>
  <c r="M129" i="13"/>
  <c r="O128" i="13"/>
  <c r="N128" i="13"/>
  <c r="L128" i="13"/>
  <c r="M128" i="13"/>
  <c r="O127" i="13"/>
  <c r="N127" i="13"/>
  <c r="L127" i="13"/>
  <c r="M127" i="13"/>
  <c r="O126" i="13"/>
  <c r="N126" i="13"/>
  <c r="L126" i="13"/>
  <c r="M126" i="13"/>
  <c r="O125" i="13"/>
  <c r="N125" i="13"/>
  <c r="L125" i="13"/>
  <c r="M125" i="13"/>
  <c r="O124" i="13"/>
  <c r="N124" i="13"/>
  <c r="L124" i="13"/>
  <c r="M124" i="13"/>
  <c r="O123" i="13"/>
  <c r="N123" i="13"/>
  <c r="L123" i="13"/>
  <c r="M123" i="13"/>
  <c r="O122" i="13"/>
  <c r="N122" i="13"/>
  <c r="L122" i="13"/>
  <c r="M122" i="13"/>
  <c r="O121" i="13"/>
  <c r="N121" i="13"/>
  <c r="L121" i="13"/>
  <c r="M121" i="13"/>
  <c r="O120" i="13"/>
  <c r="N120" i="13"/>
  <c r="L120" i="13"/>
  <c r="M120" i="13"/>
  <c r="O119" i="13"/>
  <c r="N119" i="13"/>
  <c r="L119" i="13"/>
  <c r="M119" i="13"/>
  <c r="O118" i="13"/>
  <c r="N118" i="13"/>
  <c r="L118" i="13"/>
  <c r="M118" i="13"/>
  <c r="O117" i="13"/>
  <c r="N117" i="13"/>
  <c r="L117" i="13"/>
  <c r="M117" i="13"/>
  <c r="O116" i="13"/>
  <c r="N116" i="13"/>
  <c r="L116" i="13"/>
  <c r="M116" i="13"/>
  <c r="O115" i="13"/>
  <c r="N115" i="13"/>
  <c r="L115" i="13"/>
  <c r="M115" i="13"/>
  <c r="O114" i="13"/>
  <c r="N114" i="13"/>
  <c r="L114" i="13"/>
  <c r="M114" i="13"/>
  <c r="O113" i="13"/>
  <c r="N113" i="13"/>
  <c r="L113" i="13"/>
  <c r="O112" i="13"/>
  <c r="N112" i="13"/>
  <c r="L112" i="13"/>
  <c r="M112" i="13"/>
  <c r="I107" i="13"/>
  <c r="H107" i="13"/>
  <c r="G107" i="13"/>
  <c r="O106" i="13"/>
  <c r="N106" i="13"/>
  <c r="L106" i="13"/>
  <c r="M106" i="13"/>
  <c r="O105" i="13"/>
  <c r="N105" i="13"/>
  <c r="L105" i="13"/>
  <c r="M105" i="13"/>
  <c r="O104" i="13"/>
  <c r="N104" i="13"/>
  <c r="L104" i="13"/>
  <c r="M104" i="13"/>
  <c r="O103" i="13"/>
  <c r="N103" i="13"/>
  <c r="L103" i="13"/>
  <c r="M103" i="13"/>
  <c r="O102" i="13"/>
  <c r="N102" i="13"/>
  <c r="L102" i="13"/>
  <c r="M102" i="13"/>
  <c r="O101" i="13"/>
  <c r="N101" i="13"/>
  <c r="L101" i="13"/>
  <c r="M101" i="13"/>
  <c r="O100" i="13"/>
  <c r="N100" i="13"/>
  <c r="L100" i="13"/>
  <c r="M100" i="13"/>
  <c r="O99" i="13"/>
  <c r="N99" i="13"/>
  <c r="L99" i="13"/>
  <c r="M99" i="13"/>
  <c r="O98" i="13"/>
  <c r="N98" i="13"/>
  <c r="L98" i="13"/>
  <c r="M98" i="13"/>
  <c r="O97" i="13"/>
  <c r="N97" i="13"/>
  <c r="L97" i="13"/>
  <c r="M97" i="13"/>
  <c r="O96" i="13"/>
  <c r="N96" i="13"/>
  <c r="L96" i="13"/>
  <c r="M96" i="13"/>
  <c r="O95" i="13"/>
  <c r="N95" i="13"/>
  <c r="L95" i="13"/>
  <c r="M95" i="13"/>
  <c r="O94" i="13"/>
  <c r="N94" i="13"/>
  <c r="L94" i="13"/>
  <c r="M94" i="13"/>
  <c r="O93" i="13"/>
  <c r="N93" i="13"/>
  <c r="L93" i="13"/>
  <c r="M93" i="13"/>
  <c r="O92" i="13"/>
  <c r="N92" i="13"/>
  <c r="L92" i="13"/>
  <c r="M92" i="13"/>
  <c r="O91" i="13"/>
  <c r="N91" i="13"/>
  <c r="L91" i="13"/>
  <c r="M91" i="13"/>
  <c r="O90" i="13"/>
  <c r="N90" i="13"/>
  <c r="L90" i="13"/>
  <c r="M90" i="13"/>
  <c r="O89" i="13"/>
  <c r="N89" i="13"/>
  <c r="L89" i="13"/>
  <c r="M89" i="13"/>
  <c r="O88" i="13"/>
  <c r="N88" i="13"/>
  <c r="L88" i="13"/>
  <c r="M88" i="13"/>
  <c r="O87" i="13"/>
  <c r="N87" i="13"/>
  <c r="L87" i="13"/>
  <c r="M87" i="13"/>
  <c r="O86" i="13"/>
  <c r="N86" i="13"/>
  <c r="L86" i="13"/>
  <c r="M86" i="13"/>
  <c r="O85" i="13"/>
  <c r="N85" i="13"/>
  <c r="L85" i="13"/>
  <c r="M85" i="13"/>
  <c r="O84" i="13"/>
  <c r="N84" i="13"/>
  <c r="L84" i="13"/>
  <c r="M84" i="13"/>
  <c r="O83" i="13"/>
  <c r="N83" i="13"/>
  <c r="L83" i="13"/>
  <c r="M83" i="13"/>
  <c r="O82" i="13"/>
  <c r="N82" i="13"/>
  <c r="L82" i="13"/>
  <c r="M82" i="13"/>
  <c r="O81" i="13"/>
  <c r="N81" i="13"/>
  <c r="L81" i="13"/>
  <c r="M81" i="13"/>
  <c r="O80" i="13"/>
  <c r="N80" i="13"/>
  <c r="L80" i="13"/>
  <c r="M80" i="13"/>
  <c r="O79" i="13"/>
  <c r="N79" i="13"/>
  <c r="L79" i="13"/>
  <c r="M79" i="13"/>
  <c r="O78" i="13"/>
  <c r="N78" i="13"/>
  <c r="L78" i="13"/>
  <c r="M78" i="13"/>
  <c r="O77" i="13"/>
  <c r="N77" i="13"/>
  <c r="L77" i="13"/>
  <c r="O76" i="13"/>
  <c r="N76" i="13"/>
  <c r="L76" i="13"/>
  <c r="M76" i="13"/>
  <c r="I71" i="13"/>
  <c r="H71" i="13"/>
  <c r="G71" i="13"/>
  <c r="O70" i="13"/>
  <c r="N70" i="13"/>
  <c r="L70" i="13"/>
  <c r="M70" i="13"/>
  <c r="O69" i="13"/>
  <c r="N69" i="13"/>
  <c r="L69" i="13"/>
  <c r="M69" i="13"/>
  <c r="O68" i="13"/>
  <c r="N68" i="13"/>
  <c r="L68" i="13"/>
  <c r="M68" i="13"/>
  <c r="O67" i="13"/>
  <c r="N67" i="13"/>
  <c r="L67" i="13"/>
  <c r="M67" i="13"/>
  <c r="O66" i="13"/>
  <c r="N66" i="13"/>
  <c r="L66" i="13"/>
  <c r="M66" i="13"/>
  <c r="O65" i="13"/>
  <c r="N65" i="13"/>
  <c r="L65" i="13"/>
  <c r="M65" i="13"/>
  <c r="O64" i="13"/>
  <c r="N64" i="13"/>
  <c r="L64" i="13"/>
  <c r="M64" i="13"/>
  <c r="O63" i="13"/>
  <c r="N63" i="13"/>
  <c r="L63" i="13"/>
  <c r="M63" i="13"/>
  <c r="O62" i="13"/>
  <c r="N62" i="13"/>
  <c r="L62" i="13"/>
  <c r="M62" i="13"/>
  <c r="O61" i="13"/>
  <c r="N61" i="13"/>
  <c r="L61" i="13"/>
  <c r="M61" i="13"/>
  <c r="O60" i="13"/>
  <c r="N60" i="13"/>
  <c r="L60" i="13"/>
  <c r="M60" i="13"/>
  <c r="O59" i="13"/>
  <c r="N59" i="13"/>
  <c r="L59" i="13"/>
  <c r="M59" i="13"/>
  <c r="O58" i="13"/>
  <c r="N58" i="13"/>
  <c r="L58" i="13"/>
  <c r="M58" i="13"/>
  <c r="O57" i="13"/>
  <c r="N57" i="13"/>
  <c r="L57" i="13"/>
  <c r="M57" i="13"/>
  <c r="O56" i="13"/>
  <c r="N56" i="13"/>
  <c r="L56" i="13"/>
  <c r="M56" i="13"/>
  <c r="O55" i="13"/>
  <c r="N55" i="13"/>
  <c r="L55" i="13"/>
  <c r="M55" i="13"/>
  <c r="O54" i="13"/>
  <c r="N54" i="13"/>
  <c r="L54" i="13"/>
  <c r="M54" i="13"/>
  <c r="O53" i="13"/>
  <c r="N53" i="13"/>
  <c r="L53" i="13"/>
  <c r="M53" i="13"/>
  <c r="O52" i="13"/>
  <c r="N52" i="13"/>
  <c r="L52" i="13"/>
  <c r="M52" i="13"/>
  <c r="O51" i="13"/>
  <c r="N51" i="13"/>
  <c r="L51" i="13"/>
  <c r="M51" i="13"/>
  <c r="O50" i="13"/>
  <c r="N50" i="13"/>
  <c r="L50" i="13"/>
  <c r="M50" i="13"/>
  <c r="O49" i="13"/>
  <c r="N49" i="13"/>
  <c r="L49" i="13"/>
  <c r="M49" i="13"/>
  <c r="O48" i="13"/>
  <c r="N48" i="13"/>
  <c r="L48" i="13"/>
  <c r="M48" i="13"/>
  <c r="O47" i="13"/>
  <c r="N47" i="13"/>
  <c r="L47" i="13"/>
  <c r="M47" i="13"/>
  <c r="O46" i="13"/>
  <c r="N46" i="13"/>
  <c r="L46" i="13"/>
  <c r="M46" i="13"/>
  <c r="O45" i="13"/>
  <c r="L45" i="13"/>
  <c r="M45" i="13"/>
  <c r="N45" i="13"/>
  <c r="O44" i="13"/>
  <c r="L44" i="13"/>
  <c r="M44" i="13"/>
  <c r="N44" i="13"/>
  <c r="O43" i="13"/>
  <c r="L43" i="13"/>
  <c r="M43" i="13"/>
  <c r="N43" i="13"/>
  <c r="I35" i="13"/>
  <c r="H35" i="13"/>
  <c r="G35" i="13"/>
  <c r="O34" i="13"/>
  <c r="N34" i="13"/>
  <c r="L34" i="13"/>
  <c r="M34" i="13"/>
  <c r="O33" i="13"/>
  <c r="N33" i="13"/>
  <c r="L33" i="13"/>
  <c r="M33" i="13"/>
  <c r="O32" i="13"/>
  <c r="N32" i="13"/>
  <c r="L32" i="13"/>
  <c r="M32" i="13"/>
  <c r="O31" i="13"/>
  <c r="N31" i="13"/>
  <c r="L31" i="13"/>
  <c r="M31" i="13"/>
  <c r="O30" i="13"/>
  <c r="N30" i="13"/>
  <c r="L30" i="13"/>
  <c r="M30" i="13"/>
  <c r="O29" i="13"/>
  <c r="N29" i="13"/>
  <c r="L29" i="13"/>
  <c r="M29" i="13"/>
  <c r="O28" i="13"/>
  <c r="N28" i="13"/>
  <c r="L28" i="13"/>
  <c r="M28" i="13"/>
  <c r="O27" i="13"/>
  <c r="N27" i="13"/>
  <c r="L27" i="13"/>
  <c r="M27" i="13"/>
  <c r="O26" i="13"/>
  <c r="N26" i="13"/>
  <c r="L26" i="13"/>
  <c r="M26" i="13"/>
  <c r="O25" i="13"/>
  <c r="N25" i="13"/>
  <c r="L25" i="13"/>
  <c r="M25" i="13"/>
  <c r="O24" i="13"/>
  <c r="N24" i="13"/>
  <c r="L24" i="13"/>
  <c r="M24" i="13"/>
  <c r="O23" i="13"/>
  <c r="N23" i="13"/>
  <c r="L23" i="13"/>
  <c r="M23" i="13"/>
  <c r="O22" i="13"/>
  <c r="N22" i="13"/>
  <c r="L22" i="13"/>
  <c r="M22" i="13"/>
  <c r="O21" i="13"/>
  <c r="N21" i="13"/>
  <c r="L21" i="13"/>
  <c r="M21" i="13"/>
  <c r="O20" i="13"/>
  <c r="N20" i="13"/>
  <c r="L20" i="13"/>
  <c r="M20" i="13"/>
  <c r="O19" i="13"/>
  <c r="L19" i="13"/>
  <c r="M19" i="13"/>
  <c r="N19" i="13"/>
  <c r="O18" i="13"/>
  <c r="L18" i="13"/>
  <c r="M18" i="13"/>
  <c r="N18" i="13"/>
  <c r="O17" i="13"/>
  <c r="N17" i="13"/>
  <c r="L17" i="13"/>
  <c r="M17" i="13"/>
  <c r="O16" i="13"/>
  <c r="N16" i="13"/>
  <c r="L16" i="13"/>
  <c r="M16" i="13"/>
  <c r="O15" i="13"/>
  <c r="L15" i="13"/>
  <c r="M15" i="13"/>
  <c r="N15" i="13"/>
  <c r="O14" i="13"/>
  <c r="L14" i="13"/>
  <c r="M14" i="13"/>
  <c r="N14" i="13"/>
  <c r="O13" i="13"/>
  <c r="M13" i="13"/>
  <c r="N13" i="13"/>
  <c r="L13" i="13"/>
  <c r="O12" i="13"/>
  <c r="M12" i="13"/>
  <c r="N12" i="13"/>
  <c r="L12" i="13"/>
  <c r="O11" i="13"/>
  <c r="L11" i="13"/>
  <c r="M11" i="13"/>
  <c r="N11" i="13"/>
  <c r="O10" i="13"/>
  <c r="L10" i="13"/>
  <c r="M10" i="13"/>
  <c r="N10" i="13"/>
  <c r="O9" i="13"/>
  <c r="L9" i="13"/>
  <c r="M9" i="13"/>
  <c r="N9" i="13"/>
  <c r="O8" i="13"/>
  <c r="M8" i="13"/>
  <c r="N8" i="13"/>
  <c r="L8" i="13"/>
  <c r="O7" i="13"/>
  <c r="L7" i="13"/>
  <c r="M7" i="13"/>
  <c r="N7" i="13"/>
  <c r="O6" i="13"/>
  <c r="L6" i="13"/>
  <c r="O5" i="13"/>
  <c r="L5" i="13"/>
  <c r="M5" i="13"/>
  <c r="N5" i="13"/>
  <c r="H32" i="20"/>
  <c r="F24" i="20"/>
  <c r="F23" i="20"/>
  <c r="F22" i="20"/>
  <c r="M21" i="20"/>
  <c r="E25" i="20"/>
  <c r="C12" i="20"/>
  <c r="D9" i="20"/>
  <c r="D8" i="20"/>
  <c r="D7" i="20"/>
  <c r="D6" i="20"/>
  <c r="D5" i="20"/>
  <c r="D4" i="20"/>
  <c r="D3" i="20"/>
  <c r="N179" i="13"/>
  <c r="N215" i="13"/>
  <c r="L179" i="13"/>
  <c r="I217" i="13"/>
  <c r="O179" i="13"/>
  <c r="M184" i="13"/>
  <c r="M215" i="13"/>
  <c r="G24" i="20"/>
  <c r="H24" i="20"/>
  <c r="D12" i="20"/>
  <c r="M24" i="20"/>
  <c r="M25" i="20"/>
  <c r="C13" i="20"/>
  <c r="G26" i="20"/>
  <c r="I26" i="20"/>
  <c r="M19" i="20"/>
  <c r="I21" i="20"/>
  <c r="O143" i="13"/>
  <c r="L143" i="13"/>
  <c r="N143" i="13"/>
  <c r="O107" i="13"/>
  <c r="H217" i="13"/>
  <c r="L107" i="13"/>
  <c r="N107" i="13"/>
  <c r="N71" i="13"/>
  <c r="G217" i="13"/>
  <c r="O71" i="13"/>
  <c r="O35" i="13"/>
  <c r="L35" i="13"/>
  <c r="D25" i="20"/>
  <c r="F21" i="20"/>
  <c r="F20" i="20"/>
  <c r="C25" i="20"/>
  <c r="C26" i="20"/>
  <c r="M71" i="13"/>
  <c r="G20" i="20"/>
  <c r="H20" i="20"/>
  <c r="M179" i="13"/>
  <c r="G23" i="20"/>
  <c r="H23" i="20"/>
  <c r="M77" i="13"/>
  <c r="M107" i="13"/>
  <c r="G21" i="20"/>
  <c r="H21" i="20"/>
  <c r="M6" i="13"/>
  <c r="M113" i="13"/>
  <c r="M143" i="13"/>
  <c r="G22" i="20"/>
  <c r="H22" i="20"/>
  <c r="L71" i="13"/>
  <c r="F19" i="20"/>
  <c r="L217" i="13"/>
  <c r="O217" i="13"/>
  <c r="M35" i="13"/>
  <c r="G19" i="20"/>
  <c r="H19" i="20"/>
  <c r="N6" i="13"/>
  <c r="N35" i="13"/>
  <c r="H27" i="20"/>
  <c r="I18" i="20"/>
  <c r="I24" i="20"/>
  <c r="E26" i="20"/>
  <c r="I19" i="20"/>
  <c r="I20" i="20"/>
  <c r="I22" i="20"/>
  <c r="I23" i="20"/>
  <c r="I27" i="20"/>
  <c r="M20" i="20"/>
  <c r="M22" i="20"/>
  <c r="B26" i="20"/>
  <c r="D26" i="20"/>
  <c r="F25" i="20"/>
  <c r="N217" i="13"/>
  <c r="M217" i="13"/>
  <c r="F26" i="20"/>
  <c r="G25" i="20"/>
  <c r="H25" i="20"/>
  <c r="H3" i="20"/>
  <c r="M23" i="20"/>
  <c r="M27" i="20"/>
  <c r="M29" i="20"/>
  <c r="M26" i="20"/>
  <c r="N26" i="20"/>
  <c r="N29" i="20"/>
  <c r="M30" i="2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28" authorId="0" shapeId="0" xr:uid="{00000000-0006-0000-0800-000001000000}">
      <text>
        <r>
          <rPr>
            <b/>
            <sz val="9"/>
            <color indexed="81"/>
            <rFont val="Tahoma"/>
            <family val="2"/>
          </rPr>
          <t>Auteur:</t>
        </r>
        <r>
          <rPr>
            <sz val="9"/>
            <color indexed="81"/>
            <rFont val="Tahoma"/>
            <family val="2"/>
          </rPr>
          <t xml:space="preserve">
Achat de TBI, video projecteur, logiciels spécifiques etc...</t>
        </r>
      </text>
    </comment>
    <comment ref="B29" authorId="0" shapeId="0" xr:uid="{00000000-0006-0000-0800-000002000000}">
      <text>
        <r>
          <rPr>
            <b/>
            <sz val="9"/>
            <color indexed="81"/>
            <rFont val="Tahoma"/>
            <family val="2"/>
          </rPr>
          <t>Auteur:</t>
        </r>
        <r>
          <rPr>
            <sz val="9"/>
            <color indexed="81"/>
            <rFont val="Tahoma"/>
            <family val="2"/>
          </rPr>
          <t xml:space="preserve">
Concerne :Mission d'enseignants, formations d’enseignants, venue d’un vacataire de renom, etc.</t>
        </r>
      </text>
    </comment>
    <comment ref="B30" authorId="0" shapeId="0" xr:uid="{00000000-0006-0000-0800-000003000000}">
      <text>
        <r>
          <rPr>
            <b/>
            <sz val="9"/>
            <color indexed="81"/>
            <rFont val="Tahoma"/>
            <family val="2"/>
          </rPr>
          <t>Auteur:</t>
        </r>
        <r>
          <rPr>
            <sz val="9"/>
            <color indexed="81"/>
            <rFont val="Tahoma"/>
            <family val="2"/>
          </rPr>
          <t xml:space="preserve">
organisation de journées ou évènements pour les industriels, soutenances, remise de diplôme, etc.</t>
        </r>
      </text>
    </comment>
    <comment ref="B31" authorId="0" shapeId="0" xr:uid="{00000000-0006-0000-0800-000004000000}">
      <text>
        <r>
          <rPr>
            <b/>
            <sz val="9"/>
            <color indexed="81"/>
            <rFont val="Tahoma"/>
            <family val="2"/>
          </rPr>
          <t>Auteur:</t>
        </r>
        <r>
          <rPr>
            <sz val="9"/>
            <color indexed="81"/>
            <rFont val="Tahoma"/>
            <family val="2"/>
          </rPr>
          <t xml:space="preserve">
pédagogie innovante, etc.</t>
        </r>
      </text>
    </comment>
  </commentList>
</comments>
</file>

<file path=xl/sharedStrings.xml><?xml version="1.0" encoding="utf-8"?>
<sst xmlns="http://schemas.openxmlformats.org/spreadsheetml/2006/main" count="692" uniqueCount="432">
  <si>
    <t>Note de présentation du projet en vue de la création, de la modification 
ou du renouvellement d’une formation d’établissement diplômante</t>
  </si>
  <si>
    <r>
      <t>Objet du projet de formation :</t>
    </r>
    <r>
      <rPr>
        <sz val="11"/>
        <color theme="1"/>
        <rFont val="Calibri"/>
        <family val="2"/>
        <scheme val="minor"/>
      </rPr>
      <t xml:space="preserve">                     </t>
    </r>
  </si>
  <si>
    <t xml:space="preserve">Composante : </t>
  </si>
  <si>
    <t>Secteur disciplinaire :</t>
  </si>
  <si>
    <t>Cycle du diplôme</t>
  </si>
  <si>
    <t>Niveau d'entrée minimal (bac, bac+1, bac+2 …) :</t>
  </si>
  <si>
    <t>Niveau estimé de sortie  bac, bac+1, bac+2 ...) :</t>
  </si>
  <si>
    <r>
      <t>Prérequis :</t>
    </r>
    <r>
      <rPr>
        <sz val="11"/>
        <color theme="1"/>
        <rFont val="Calibri"/>
        <family val="2"/>
        <scheme val="minor"/>
      </rPr>
      <t xml:space="preserve"> </t>
    </r>
  </si>
  <si>
    <t>Modalités pédagogiques (Synchrone/asychrone)</t>
  </si>
  <si>
    <t>Modalités pédagogiques (Présentiel/Distanciel/Hybride)</t>
  </si>
  <si>
    <t>Aspect formation continue² :</t>
  </si>
  <si>
    <t xml:space="preserve">*- Souhait d’ouvrir la formation à la formation continue :  </t>
  </si>
  <si>
    <t xml:space="preserve">*- Souhait d’enregistrer la formation au RNCP ou RSCH :  </t>
  </si>
  <si>
    <r>
      <t>Nombre de sessions par an et périodes de l’année :</t>
    </r>
    <r>
      <rPr>
        <sz val="11"/>
        <color theme="1"/>
        <rFont val="Calibri"/>
        <family val="2"/>
        <scheme val="minor"/>
      </rPr>
      <t xml:space="preserve"> </t>
    </r>
  </si>
  <si>
    <t>Durée de la formation</t>
  </si>
  <si>
    <t>Stage</t>
  </si>
  <si>
    <t>Durée du stage :</t>
  </si>
  <si>
    <t>Partenariat public ou privé financier :</t>
  </si>
  <si>
    <t>Partenariat public ou privé académique :</t>
  </si>
  <si>
    <t>Informations complémentaires :</t>
  </si>
  <si>
    <t>1. Avis COPIL composante (avec soutenabilité du site) :</t>
  </si>
  <si>
    <t>Arguments (alignement stratégique, intérêt financier, intérêt d’image, intérêt pour l’insertion professionnelle des étudiants, ...) : 
Date COPIL composante :</t>
  </si>
  <si>
    <r>
      <t>2.</t>
    </r>
    <r>
      <rPr>
        <b/>
        <sz val="7"/>
        <color theme="1"/>
        <rFont val="Times New Roman"/>
        <family val="1"/>
      </rPr>
      <t> </t>
    </r>
    <r>
      <rPr>
        <b/>
        <sz val="11"/>
        <color theme="1"/>
        <rFont val="Calibri"/>
        <family val="2"/>
        <scheme val="minor"/>
      </rPr>
      <t>Date de remise de l’opportunité au Vice-président formation :</t>
    </r>
  </si>
  <si>
    <r>
      <t>3.</t>
    </r>
    <r>
      <rPr>
        <b/>
        <sz val="7"/>
        <color theme="1"/>
        <rFont val="Times New Roman"/>
        <family val="1"/>
      </rPr>
      <t> </t>
    </r>
    <r>
      <rPr>
        <b/>
        <sz val="11"/>
        <color theme="1"/>
        <rFont val="Calibri"/>
        <family val="2"/>
        <scheme val="minor"/>
      </rPr>
      <t xml:space="preserve">Accord du Vice-président formation pour instruction du dossier : </t>
    </r>
  </si>
  <si>
    <t>Date d’accord du Vice-président formation :</t>
  </si>
  <si>
    <t>² Soutien proposé par le Service Formation Continue : contact soutien étude de marché : Cyrine AYEB</t>
  </si>
  <si>
    <t>*Ne pas écrire dans les lignes colorées en gris - sélectionner une valeur dans le menu déroulant au bout de la ligne*</t>
  </si>
  <si>
    <t>2. DESCRIPTION DE LA FORMATION</t>
  </si>
  <si>
    <t>2.1. Objectifs de la formation/compétences attendues</t>
  </si>
  <si>
    <t>Indiquez :
 - les objectifs spécifiques de la formation
- les connaissances et compétences attendues des étudiants à l’issue de la formation (sous forme d’une fiche RNCP pour les formations souhaitant bénéficier des fonds de la formation professionnelle et continue).</t>
  </si>
  <si>
    <t>2.2. Organisation pédagogique</t>
  </si>
  <si>
    <t>• Commentaires explicitant la cohérence des contenus, l’articulation des unités d’enseignements et le choix de l’équipe pédagogique au regard des objectifs.
• La maquette des enseignements ainsi que la liste des intervenants seront fournis dans le feuillet 5 "Maquette" et le feuillet 3</t>
  </si>
  <si>
    <t>2.3. Positionnement dans la stratégie de la composante et de l'établissement</t>
  </si>
  <si>
    <t>• Le positionnement et la valeur ajoutée de la formation au sein de la composante et de l'établissement</t>
  </si>
  <si>
    <t xml:space="preserve">2.4. Public visé et effectifs attendus </t>
  </si>
  <si>
    <t>Indiquez le public visé, les effectifs attendus pour chacun de ces publics et si nécessaire la mise en place de tarifs préférentiels</t>
  </si>
  <si>
    <t>2.5. Subventions ou conventions prévues (le cas échéant)</t>
  </si>
  <si>
    <t xml:space="preserve">• Préciser si des subventions ou conventions sont prévues pour ce diplôme
</t>
  </si>
  <si>
    <t>Financeur</t>
  </si>
  <si>
    <t>Montant (en €)</t>
  </si>
  <si>
    <t>Elements de preuves (joints au dossier) + état d'avancement</t>
  </si>
  <si>
    <t>Subvention / convention 1</t>
  </si>
  <si>
    <t>Subvention / convention 2</t>
  </si>
  <si>
    <t>Subvention / convention 3</t>
  </si>
  <si>
    <t>Subvention / convention 4</t>
  </si>
  <si>
    <t>Subvention / convention 5</t>
  </si>
  <si>
    <t>Total</t>
  </si>
  <si>
    <t>3. ETUDE DE MARCHE ET DU PRIX</t>
  </si>
  <si>
    <r>
      <t xml:space="preserve">A renseigner par le porteur de projet </t>
    </r>
    <r>
      <rPr>
        <i/>
        <sz val="11"/>
        <color rgb="FFFF0000"/>
        <rFont val="Calibri"/>
        <family val="2"/>
        <scheme val="minor"/>
      </rPr>
      <t>(onglet vérifié par la Direction de la Formation continue)</t>
    </r>
  </si>
  <si>
    <t>3.1. Qualification du besoin du marché visé :</t>
  </si>
  <si>
    <t xml:space="preserve">Indiquez :
</t>
  </si>
  <si>
    <t>3.2. Analyse concurrentielle portant sur l'étude des caractéristiques d'actions de formation analogues réalisées par des offreurs concurrents privés et publics</t>
  </si>
  <si>
    <t>(La zone géographique visée : France ou international) sur la base d'étude des offres sur internet et sur le site du CPF, et leur comparaison)</t>
  </si>
  <si>
    <t>3.3. Analyse concurrentielle des prix de vente et proposition de positionnement</t>
  </si>
  <si>
    <t>Formation</t>
  </si>
  <si>
    <t>Etablissement</t>
  </si>
  <si>
    <t>Privé/public</t>
  </si>
  <si>
    <t>Nb d'heures de la formation</t>
  </si>
  <si>
    <t>Prix de la formation</t>
  </si>
  <si>
    <t>Coût horaire</t>
  </si>
  <si>
    <t>Présentiel /à distance</t>
  </si>
  <si>
    <t>Répartition TP/ CM</t>
  </si>
  <si>
    <t>Financement CPF</t>
  </si>
  <si>
    <t>Financement DPC (médical)</t>
  </si>
  <si>
    <t>Financement FIFPL (médical)</t>
  </si>
  <si>
    <t>Autre infos</t>
  </si>
  <si>
    <t>Commentaires de la Direction Formation continue :</t>
  </si>
  <si>
    <t>4. EQUIPE PEDAGOGIQUE</t>
  </si>
  <si>
    <t>ENSEIGNANTS (y compris d’autres établissements d’enseignement supérieur)</t>
  </si>
  <si>
    <t>INTERVENANTS PROFESSIONNELS (vacations)</t>
  </si>
  <si>
    <t>Nom Prénom</t>
  </si>
  <si>
    <t>Statut</t>
  </si>
  <si>
    <t>Établissement de rattachement</t>
  </si>
  <si>
    <t>Coordonnées (y compris courriel)</t>
  </si>
  <si>
    <t>Volume horaire assuré</t>
  </si>
  <si>
    <t>Profession</t>
  </si>
  <si>
    <t>Organisme de rattachement</t>
  </si>
  <si>
    <t>Apports au regard des objectifs de la formation</t>
  </si>
  <si>
    <t>5. SELECTION</t>
  </si>
  <si>
    <t>Date d'ouverture de la campagne :</t>
  </si>
  <si>
    <t>Date de fermeture de la campagne :</t>
  </si>
  <si>
    <t>Date prévsionnelle de la commission de sélection :</t>
  </si>
  <si>
    <t>Capacité d'accueil :</t>
  </si>
  <si>
    <t>PIECES CONSTITUTIVES DU DOSSIER</t>
  </si>
  <si>
    <t>CRITERES D'APPRECIATION</t>
  </si>
  <si>
    <t>Relevé de notes du baccalauréat :</t>
  </si>
  <si>
    <t>Oui</t>
  </si>
  <si>
    <t>Matières examinées :</t>
  </si>
  <si>
    <t>Relevé de notes des études supérieures :</t>
  </si>
  <si>
    <t>Lettre de motivation et descriptif du projet professionnel :</t>
  </si>
  <si>
    <t>Cohérence entre le diplôme envisagé et le descriptif du projet professionnel. Qualité rédactionnelle (orthographe, défaut de structure ou de syntaxe). Cohérence de la réflexion (développement de l’argumentaire).</t>
  </si>
  <si>
    <t>Curriculum Vitae détaillé :</t>
  </si>
  <si>
    <t>Elément de synthèse permettant de découvrir les compétences utiles acquises dans le cadre d’expériences précédentes et de cerner des éléments de personnalité du candidat.</t>
  </si>
  <si>
    <t>Lettres de recommandation :</t>
  </si>
  <si>
    <t>Facultatif</t>
  </si>
  <si>
    <t>Ne rentre pas dans les critères de sélection mais permet d’apporter un soutien à la candidature.</t>
  </si>
  <si>
    <t>Niveau de langue en français pour les candidats titulaires d'un diplôme étranger :</t>
  </si>
  <si>
    <t xml:space="preserve">Niveau CECRL attendu : </t>
  </si>
  <si>
    <t>Niveau de langue en anglais :</t>
  </si>
  <si>
    <t>Productions personnelles (dossier, bibliographie, mémoire, etc.)</t>
  </si>
  <si>
    <t>Elément permettant d’évaluer la pertinence des travaux effectués au regard du diplôme souhaité.</t>
  </si>
  <si>
    <t>Justificatifs d'expérience professionnelle :</t>
  </si>
  <si>
    <t>Elément permettant d’apprécier l’adaptation du profil aux exigences du diplôme souhaité.</t>
  </si>
  <si>
    <t>Document attestant d'une compétence complémentaire :</t>
  </si>
  <si>
    <t>Préciser les critères :</t>
  </si>
  <si>
    <t>Autre document (précisez):</t>
  </si>
  <si>
    <t>Entretien Oral :</t>
  </si>
  <si>
    <t>L’entretien oral fait suite à une phase de présélection sur dossier. Il permet d’apprécier les qualités du candidat sur leur savoir être, l'expression, la clarté et la cohérence d'un raisonnement, le degré de motivation du candidat et la pertinence des réponses supposant une préparation à cet entretien.</t>
  </si>
  <si>
    <t>6.MAQUETTE</t>
  </si>
  <si>
    <t>Semestre 1/ou annualisé</t>
  </si>
  <si>
    <t>UE DISCIPLINAIRES</t>
  </si>
  <si>
    <t xml:space="preserve">Nombre à choisir par l'étudiant : </t>
  </si>
  <si>
    <t>ECTS</t>
  </si>
  <si>
    <t>Coeff. des ECUE</t>
  </si>
  <si>
    <t>Total Heures UE en HETD</t>
  </si>
  <si>
    <t>Heures à valoriser</t>
  </si>
  <si>
    <t>total</t>
  </si>
  <si>
    <t>Semestre 2 (le cas échéant)</t>
  </si>
  <si>
    <t>Semestre 3 (le cas échéant)</t>
  </si>
  <si>
    <t>Semestre 4 (le cas échéant)</t>
  </si>
  <si>
    <t>Total DU</t>
  </si>
  <si>
    <t>7. SOUTENABILITE FINANCIERE DE LA FORMATION</t>
  </si>
  <si>
    <t>! Seules les cases jaunes sont à remplir !</t>
  </si>
  <si>
    <t>Détermination des droits d'inscription</t>
  </si>
  <si>
    <t>Droits systématiques :</t>
  </si>
  <si>
    <t>Indiqué pour information. Ne rentrent pas dans le calcul d'autofinancement de la formation car recette fléchée pour la bibliothèque et l'université lors de l'inscription</t>
  </si>
  <si>
    <t>C'est le tarif moyen par étudiant pour garantir l'équilibre du DU : si le groupe était complet (15 étudiants), il faudrait en théorie que chacun des étudiants paient ce montant pour couvrir les dépenses.</t>
  </si>
  <si>
    <t>Droit d'inscription plein tarif n°1 :</t>
  </si>
  <si>
    <t>Droits d'inscription moyen équilibre pour 15 étudiants :</t>
  </si>
  <si>
    <t>Droit d'inscription n°2 (DI 2):</t>
  </si>
  <si>
    <t>Précisez pour quels types d'apprenants cela s'applique :</t>
  </si>
  <si>
    <t>Droit d'inscription n°3 (DI 3):</t>
  </si>
  <si>
    <t>Droit d'inscription n°4 (DI 4):</t>
  </si>
  <si>
    <t>Nombre d'apprenants</t>
  </si>
  <si>
    <t>Equilibre financier</t>
  </si>
  <si>
    <t>CM 
(en HETD)</t>
  </si>
  <si>
    <t>TD</t>
  </si>
  <si>
    <t>TP
 (en HETD)</t>
  </si>
  <si>
    <t>TOTAL DU
 (en HETD)</t>
  </si>
  <si>
    <t>dont heures non mutualisées</t>
  </si>
  <si>
    <t>Coût affecté TD pour 1 groupe</t>
  </si>
  <si>
    <t>semestre 1</t>
  </si>
  <si>
    <t>semestre 2</t>
  </si>
  <si>
    <t>semestre 3</t>
  </si>
  <si>
    <t>semestre 4</t>
  </si>
  <si>
    <t>semestre 5</t>
  </si>
  <si>
    <t>semestre 6</t>
  </si>
  <si>
    <t>Coût de fonctionnement spécifique</t>
  </si>
  <si>
    <t>Fournitures spécifiques diverses</t>
  </si>
  <si>
    <t>déplacements des intervenants</t>
  </si>
  <si>
    <t>Frais de réception</t>
  </si>
  <si>
    <t>Simulation Résultat net (dépenses- recettes)</t>
  </si>
  <si>
    <t>Recettes</t>
  </si>
  <si>
    <t>Dépenses</t>
  </si>
  <si>
    <t>Dépenses enseignement</t>
  </si>
  <si>
    <t>Dépenses indirectes</t>
  </si>
  <si>
    <t>Dépenses de fonctionnement</t>
  </si>
  <si>
    <t>Total dépenses</t>
  </si>
  <si>
    <t>Coût moyen par étudiant</t>
  </si>
  <si>
    <t>Total Recettes</t>
  </si>
  <si>
    <t>Recette moyenne par étudiant</t>
  </si>
  <si>
    <t>RESULTAT NET</t>
  </si>
  <si>
    <t>RESULTAT NET PAR ETUDIANT</t>
  </si>
  <si>
    <t>Ex : si le DU excède 15 étudiants, il sera considéré que les heures de cours doivent être enseignées 2 fois (2 groupes d'étudiants).</t>
  </si>
  <si>
    <t>8. SUIVI DU PROCESSUS</t>
  </si>
  <si>
    <t>Merci de renseigner les visas et avis et dates des différentes étapes du porcessus d'instruction</t>
  </si>
  <si>
    <t>Vu par le service de scolarité :</t>
  </si>
  <si>
    <t>en date du:</t>
  </si>
  <si>
    <t>Nom de l'agent :</t>
  </si>
  <si>
    <t>Vu par le SPOF :</t>
  </si>
  <si>
    <t>Avis du COSUP DE</t>
  </si>
  <si>
    <t>Commentaires :</t>
  </si>
  <si>
    <t>Avis du COSP (ou autre comité de gestion) de la composante :</t>
  </si>
  <si>
    <t xml:space="preserve">DECISION : </t>
  </si>
  <si>
    <t>Avis du conseil académique :</t>
  </si>
  <si>
    <t xml:space="preserve">Décision du conseil d'administration : </t>
  </si>
  <si>
    <t>Ne rien écrire dans les zones orangées</t>
  </si>
  <si>
    <t>9. SOUTENABILITE RH DE LA FORMATION</t>
  </si>
  <si>
    <t xml:space="preserve">A renseigner par la direction des Ressources Humaines </t>
  </si>
  <si>
    <t>FICHE DE SOUTENABILITE Enseignement</t>
  </si>
  <si>
    <t>Statutaire</t>
  </si>
  <si>
    <t>Complementaire</t>
  </si>
  <si>
    <t>Nombre heures d'enseignement sur la discipline</t>
  </si>
  <si>
    <t xml:space="preserve">Masse salariale heures enseignement sur la discpline </t>
  </si>
  <si>
    <t>Ratio sur la MS des heures d'enseignement</t>
  </si>
  <si>
    <t>potentiel enseignant sur la disicpline</t>
  </si>
  <si>
    <t>Nombre d'enseignants  en sous service sur la discpline</t>
  </si>
  <si>
    <t>Nombre d'enseignants  en sur service sur la discpline</t>
  </si>
  <si>
    <t>Taux de pression de la discipline</t>
  </si>
  <si>
    <t>Potentiel enseignant sur la composante</t>
  </si>
  <si>
    <t>Nombre d'enseignants  en sous service sur la  composante</t>
  </si>
  <si>
    <t>Nombre d'enseignants  en sur service sur la composante</t>
  </si>
  <si>
    <t>Taux de pression de la composante</t>
  </si>
  <si>
    <t>Avis DRH (commentaires) :</t>
  </si>
  <si>
    <t>Cycle</t>
  </si>
  <si>
    <t>Composante</t>
  </si>
  <si>
    <t>Niveau</t>
  </si>
  <si>
    <t>Secteur disciplinaire</t>
  </si>
  <si>
    <t>Nature</t>
  </si>
  <si>
    <t>Objet demande</t>
  </si>
  <si>
    <t>Durée formation</t>
  </si>
  <si>
    <t>FOAD</t>
  </si>
  <si>
    <t>Session</t>
  </si>
  <si>
    <t>Licence</t>
  </si>
  <si>
    <t>Obligatoire</t>
  </si>
  <si>
    <t>EUR CREATES</t>
  </si>
  <si>
    <t>BSS</t>
  </si>
  <si>
    <t>Bac/Niveau bac</t>
  </si>
  <si>
    <t>01 - MATHÉMATIQUES</t>
  </si>
  <si>
    <t>UE</t>
  </si>
  <si>
    <t>Création</t>
  </si>
  <si>
    <t>&lt; 6 mois</t>
  </si>
  <si>
    <t>NON</t>
  </si>
  <si>
    <t>session unique</t>
  </si>
  <si>
    <t>Master</t>
  </si>
  <si>
    <t>Non</t>
  </si>
  <si>
    <t>EUR DS4H</t>
  </si>
  <si>
    <t>DSPEG</t>
  </si>
  <si>
    <t>Bac+1</t>
  </si>
  <si>
    <t>02 - PHYSIQUE</t>
  </si>
  <si>
    <t>MODULE</t>
  </si>
  <si>
    <t>Modification</t>
  </si>
  <si>
    <t>&lt; 1 an</t>
  </si>
  <si>
    <t>OUI - Partiellement</t>
  </si>
  <si>
    <t>2 sessions</t>
  </si>
  <si>
    <t>Doctorat</t>
  </si>
  <si>
    <t>EUR ELMI</t>
  </si>
  <si>
    <t>EEF</t>
  </si>
  <si>
    <t>Bac+2</t>
  </si>
  <si>
    <t>03 - CHIMIE</t>
  </si>
  <si>
    <t>ECUE</t>
  </si>
  <si>
    <t>Renouvellement</t>
  </si>
  <si>
    <t>1 an</t>
  </si>
  <si>
    <t>OUI - Entièrement</t>
  </si>
  <si>
    <t>Autre (précisez)</t>
  </si>
  <si>
    <t>Favorable</t>
  </si>
  <si>
    <t>EUR HEALTHY</t>
  </si>
  <si>
    <t>LLAC</t>
  </si>
  <si>
    <t>Bac+3</t>
  </si>
  <si>
    <t>04 - MATHÉMATIQUES APPLIQUÉES AUX SCIENCES SOCIALES (MASS)</t>
  </si>
  <si>
    <t>UF</t>
  </si>
  <si>
    <t>2 ans</t>
  </si>
  <si>
    <t>Défavorable</t>
  </si>
  <si>
    <t>EUR LEX@Société</t>
  </si>
  <si>
    <t>SHS</t>
  </si>
  <si>
    <t>Bac+4</t>
  </si>
  <si>
    <t>05 - SCIENCES DE L'UNIVERS, DE LA TERRE, DE L'ESPACE</t>
  </si>
  <si>
    <t>3 ans</t>
  </si>
  <si>
    <t>Favorable sous réserve</t>
  </si>
  <si>
    <t>EUR LIFE</t>
  </si>
  <si>
    <t>SITE</t>
  </si>
  <si>
    <t>Bac+5</t>
  </si>
  <si>
    <t>06 - SCIENCES DE LA VIE, BIOLOGIE, SANTÉ</t>
  </si>
  <si>
    <t>&gt; 3 ans</t>
  </si>
  <si>
    <t>EUR ODYSSEE</t>
  </si>
  <si>
    <t>Inter-champ</t>
  </si>
  <si>
    <t>Bac+6 et plus</t>
  </si>
  <si>
    <t>07 - MÉDECINE</t>
  </si>
  <si>
    <t>EUR SPECTRUM</t>
  </si>
  <si>
    <t>08 - ODONTOLOGIE</t>
  </si>
  <si>
    <t>IAE</t>
  </si>
  <si>
    <t>10 - STAPS</t>
  </si>
  <si>
    <t>IDPD</t>
  </si>
  <si>
    <t>11 - MÉCANIQUE, GÉNIE MÉCANIQUE, INGÉNIERIE MÉCANIQUE</t>
  </si>
  <si>
    <t>INSPE</t>
  </si>
  <si>
    <t>12 - GÉNIE CIVIL</t>
  </si>
  <si>
    <t>IUT</t>
  </si>
  <si>
    <t>13 - GÉNIE DES PROCÉDÉS, MATÉRIAUX</t>
  </si>
  <si>
    <t>Médecine</t>
  </si>
  <si>
    <t>14 - INFORMATIQUE</t>
  </si>
  <si>
    <t>Odontologie</t>
  </si>
  <si>
    <t>15 - ÉLECTRONIQUE, GÉNIE ÉLECTRIQUE, EEA</t>
  </si>
  <si>
    <t>POLYTECH</t>
  </si>
  <si>
    <t>16 - SCIENCES ET TECHNOLOGIES INDUSTRIELLES</t>
  </si>
  <si>
    <t>Service de Formation Continue</t>
  </si>
  <si>
    <t>17 - SCIENCES DU LANGAGE - LINGUISTIQUE</t>
  </si>
  <si>
    <t>UCA IDEX</t>
  </si>
  <si>
    <t>18 - LANGUES ET LITTÉRATURES ANCIENNES</t>
  </si>
  <si>
    <t>IMREDD</t>
  </si>
  <si>
    <t>19 - LANGUES ET LITTÉRATURES FRANCAISES</t>
  </si>
  <si>
    <t>20 - LITTÉRATURE GÉNÉRALE ET COMPARÉE</t>
  </si>
  <si>
    <t>21 - ARTS</t>
  </si>
  <si>
    <t>22 - Français LANGUE ÉTRANGÈRE</t>
  </si>
  <si>
    <t>23 - LANGUES ET LITTÉRATURES ÉTRANGÈRES</t>
  </si>
  <si>
    <t>24 - LANGUES ET LITTÉRATURES APPLIQUÉES</t>
  </si>
  <si>
    <t>25 - CULTURES ET LANGUES RÉGIONALES</t>
  </si>
  <si>
    <t>26 - PHILOSOPHIE, ÉPISTÉMIOLOGIE</t>
  </si>
  <si>
    <t>27 - HISTOIRE</t>
  </si>
  <si>
    <t>28 - GÉOGRAPHIE</t>
  </si>
  <si>
    <t>29 - AMÉNAGEMENT</t>
  </si>
  <si>
    <t>30 - ARCHÉOLOGIE, ETHNO, PRÉHISTOIRE, ANTHROPOLOGIE</t>
  </si>
  <si>
    <t>31 - SCIENCES RELIGIEUSES</t>
  </si>
  <si>
    <t>32 - PSYCHOLOGIE, SCIENCES COGNITIVES</t>
  </si>
  <si>
    <t>33 - SOCIOLOGIE, DÉMOGRAPHIE</t>
  </si>
  <si>
    <t>34 - SCIENCES DE L'ÉDUCATION</t>
  </si>
  <si>
    <t>35 - SCIENCES DE L'INFORMATION ET DE LA COMMUNICATION</t>
  </si>
  <si>
    <t>36 - SCIENCES JURIDQUES</t>
  </si>
  <si>
    <t>37 - SCIENCES POLITIQUES</t>
  </si>
  <si>
    <t>38 - SCIENCES ÉCONOMIQUES</t>
  </si>
  <si>
    <t>39 - SCIENCES DE GESTION</t>
  </si>
  <si>
    <t>40 - ADMINISTRATION ÉCONOMIQUE ET SOCIALE</t>
  </si>
  <si>
    <t>41 - FORMATION GÉNÉRALE AUX MÉTIERS DE L'INGÉNIEUR</t>
  </si>
  <si>
    <t>42 - MATHÉMATIQUES ET INFORMATIQUE</t>
  </si>
  <si>
    <t>43 - PHYSIQUE ET CHIMIE</t>
  </si>
  <si>
    <t>61 - PLURI DROIT - SCIENCES POLITIQUES</t>
  </si>
  <si>
    <t>62 - PLURI SCIENCES ÉCONOMIQUES - GESTION</t>
  </si>
  <si>
    <t>64 - PLURI LETTRES - SCIENCES DU LANGAGE - ARTS</t>
  </si>
  <si>
    <t>65 - PLURI LANGUES</t>
  </si>
  <si>
    <t>66 - PLURI SCIENCES HUMAINES ET SOCIALES</t>
  </si>
  <si>
    <t>67 - PLURI LETTRES - LANGUES - SCIENCES HUMAINES</t>
  </si>
  <si>
    <t>68 - PLURI SCIENCES FONDAMENTALES ET APPLICATIONS</t>
  </si>
  <si>
    <t>69 - PLURI SCIENCES DE LA VIE, DE LA SANTÉ, DE LA TERRE ET DE L'UNIVERS</t>
  </si>
  <si>
    <t>70 - PLURI SCIENCES</t>
  </si>
  <si>
    <t>71 - PLURI SANTÉ</t>
  </si>
  <si>
    <t>Droit d'inscription n°5 (DI 5):</t>
  </si>
  <si>
    <t>Droit d'inscription n°6 (DI 6):</t>
  </si>
  <si>
    <t>Droit d'inscription n°7 (DI 7):</t>
  </si>
  <si>
    <t>Cases obligatoires</t>
  </si>
  <si>
    <t>Résultat net DU après subvention</t>
  </si>
  <si>
    <t>Semestre 5 (le cas échéant)</t>
  </si>
  <si>
    <t>Semestre 6 (le cas échéant)</t>
  </si>
  <si>
    <t>Coût indirect</t>
  </si>
  <si>
    <t>Recettes prévisionnelles</t>
  </si>
  <si>
    <t>Cela implique de fixer un tarif d'inscription plein tarif supérieur à ce montant, afin de :
- garantir la rentabilité du DU avec un nombre d'étudiants inscrits &lt; 15 ;
- permettre les inscriptions d'étudiants exonérés ou en tarifs réduits</t>
  </si>
  <si>
    <t>Total prévisionnel : Apprenants &amp; Recettes</t>
  </si>
  <si>
    <t>Pour modifier le nombre de groupes, l'indiquer ci-dessous ainsi que les raisons pour lesquelles vous souhaitez le modifier :</t>
  </si>
  <si>
    <t>Nbre de groupes pour les TD et TP :</t>
  </si>
  <si>
    <r>
      <rPr>
        <b/>
        <sz val="11"/>
        <color rgb="FFFF0000"/>
        <rFont val="Calibri"/>
        <family val="2"/>
        <scheme val="minor"/>
      </rPr>
      <t>/!\</t>
    </r>
    <r>
      <rPr>
        <sz val="11"/>
        <rFont val="Calibri"/>
        <family val="2"/>
        <scheme val="minor"/>
      </rPr>
      <t xml:space="preserve"> le coût lié à l'enseignement est multiplié par le nombre de groupe ! (pour les TD et TP)</t>
    </r>
  </si>
  <si>
    <t>Nombre de groupes à retenir après modification :</t>
  </si>
  <si>
    <r>
      <rPr>
        <b/>
        <sz val="11"/>
        <color theme="1"/>
        <rFont val="Calibri"/>
        <family val="2"/>
        <scheme val="minor"/>
      </rPr>
      <t xml:space="preserve">Coût de l'enseignement </t>
    </r>
    <r>
      <rPr>
        <sz val="11"/>
        <color theme="1"/>
        <rFont val="Calibri"/>
        <family val="2"/>
        <scheme val="minor"/>
      </rPr>
      <t xml:space="preserve">
(</t>
    </r>
    <r>
      <rPr>
        <i/>
        <sz val="11"/>
        <color theme="1"/>
        <rFont val="Calibri"/>
        <family val="2"/>
        <scheme val="minor"/>
      </rPr>
      <t>Valorisation des heures non mutualisées au coût moyen d'une vacation</t>
    </r>
    <r>
      <rPr>
        <sz val="11"/>
        <color theme="1"/>
        <rFont val="Calibri"/>
        <family val="2"/>
        <scheme val="minor"/>
      </rPr>
      <t>)</t>
    </r>
  </si>
  <si>
    <t>TOTAL Heures de formation (en HETD) pour 1 groupe</t>
  </si>
  <si>
    <t>Résultat net DU (avant subv)</t>
  </si>
  <si>
    <t>Coût indirect par heure liquidée (133€/h non mutualisée en présentiel et 56€/h non mutualisée en distanciel)
 (gestion administrative / utilisation des infrastructures)</t>
  </si>
  <si>
    <t>Montant des subventions ou conventions (onglet 2) :</t>
  </si>
  <si>
    <t>Autres prestations / Reversement à un partenaire</t>
  </si>
  <si>
    <t>TOTAL dépenses de fonctionnement</t>
  </si>
  <si>
    <t>Nature ELP</t>
  </si>
  <si>
    <t>Libellé ELP 
(précisez si obligatoire)</t>
  </si>
  <si>
    <t>Code APOGEE (ELP)</t>
  </si>
  <si>
    <t>Formation Porteuse</t>
  </si>
  <si>
    <t>Code CNU</t>
  </si>
  <si>
    <t>Nombre d'heures CM</t>
  </si>
  <si>
    <t>Nombre d'heures TD</t>
  </si>
  <si>
    <t>Nombre d'heures TP (+ projets tutorés et suivi de stages)</t>
  </si>
  <si>
    <t>Mutualisées ou non mutualisées</t>
  </si>
  <si>
    <t>En présentiel,
En distanciel,
Délocalisé</t>
  </si>
  <si>
    <t>Valorisation coût indirect</t>
  </si>
  <si>
    <t>Valorisation coût indirect que TP/TD</t>
  </si>
  <si>
    <t>Libellé ELP</t>
  </si>
  <si>
    <t>Type de session :</t>
  </si>
  <si>
    <t>Session unique</t>
  </si>
  <si>
    <t>COMPENSATION</t>
  </si>
  <si>
    <t>Obtention des UE</t>
  </si>
  <si>
    <t>Obtention du Semestre</t>
  </si>
  <si>
    <t>Obtention de l'Année</t>
  </si>
  <si>
    <t>Note éliminatoire</t>
  </si>
  <si>
    <t>REDOUBLEMENT</t>
  </si>
  <si>
    <t>Contrôle Continu</t>
  </si>
  <si>
    <t>CT pour les dispensés</t>
  </si>
  <si>
    <t>Capitalisable</t>
  </si>
  <si>
    <t>Compensation</t>
  </si>
  <si>
    <t>Type Contrôle</t>
  </si>
  <si>
    <t>Si CC&amp;CT coef du CT</t>
  </si>
  <si>
    <t>Nombre d'évaluation minimum</t>
  </si>
  <si>
    <t>Durée</t>
  </si>
  <si>
    <t>Intitulé de la formation : Préparation à l'agrégation externe de lettres classiques</t>
  </si>
  <si>
    <t>Responsable de la formation (Nom Prénom) : LAFOND MURIEL</t>
  </si>
  <si>
    <t>Fonction : enseignante-chercheuse
Grade : MCF</t>
  </si>
  <si>
    <r>
      <t>Téléphone :  06 70 67 70 38
Mail :</t>
    </r>
    <r>
      <rPr>
        <sz val="11"/>
        <color theme="1"/>
        <rFont val="Calibri"/>
        <family val="2"/>
        <scheme val="minor"/>
      </rPr>
      <t xml:space="preserve"> </t>
    </r>
    <r>
      <rPr>
        <b/>
        <sz val="11"/>
        <color theme="1"/>
        <rFont val="Calibri"/>
        <family val="2"/>
        <scheme val="minor"/>
      </rPr>
      <t>muriel.lafond@univ-cotedazur.fr</t>
    </r>
  </si>
  <si>
    <r>
      <t>Etude du marché / Opportunité économique et/ou pédagogique de l’action de formation (Contexte et enjeux de la formation, besoin et identification de la demande du marché, ancrage territorial, offres concurrentes…)²</t>
    </r>
    <r>
      <rPr>
        <sz val="11"/>
        <color theme="1"/>
        <rFont val="Calibri"/>
        <family val="2"/>
        <scheme val="minor"/>
      </rPr>
      <t xml:space="preserve"> </t>
    </r>
    <r>
      <rPr>
        <i/>
        <sz val="9"/>
        <color theme="1"/>
        <rFont val="Calibri"/>
        <family val="2"/>
        <scheme val="minor"/>
      </rPr>
      <t>en 3 lignes maximum</t>
    </r>
    <r>
      <rPr>
        <sz val="9"/>
        <color theme="1"/>
        <rFont val="Calibri"/>
        <family val="2"/>
        <scheme val="minor"/>
      </rPr>
      <t xml:space="preserve"> </t>
    </r>
    <r>
      <rPr>
        <sz val="11"/>
        <color theme="1"/>
        <rFont val="Calibri"/>
        <family val="2"/>
        <scheme val="minor"/>
      </rPr>
      <t>:</t>
    </r>
    <r>
      <rPr>
        <b/>
        <sz val="11"/>
        <color theme="1"/>
        <rFont val="Calibri"/>
        <family val="2"/>
        <scheme val="minor"/>
      </rPr>
      <t xml:space="preserve"> </t>
    </r>
    <r>
      <rPr>
        <sz val="11"/>
        <color theme="1"/>
        <rFont val="Calibri"/>
        <family val="2"/>
        <scheme val="minor"/>
      </rPr>
      <t>Offrir la possibilité aux étudiantes et étudiants d'UniCA ayant validé le master et ne pouvant donc redoubler de repasser l'agrégation externe de lettres classiques + proposer une solide préparation à ce concours à des extérieurs.</t>
    </r>
  </si>
  <si>
    <r>
      <t>Public visé :</t>
    </r>
    <r>
      <rPr>
        <sz val="11"/>
        <color theme="1"/>
        <rFont val="Calibri"/>
        <family val="2"/>
        <scheme val="minor"/>
      </rPr>
      <t xml:space="preserve"> titulaires d'un master, extérieurs ou non à UniCA</t>
    </r>
  </si>
  <si>
    <r>
      <t xml:space="preserve">Objectif pédagogique exprimé en compétences/métiers : </t>
    </r>
    <r>
      <rPr>
        <sz val="11"/>
        <color theme="1"/>
        <rFont val="Calibri"/>
        <family val="2"/>
        <scheme val="minor"/>
      </rPr>
      <t>obtention du concours de l'agrégation externe de lettres classiques</t>
    </r>
  </si>
  <si>
    <t>Synchrone</t>
  </si>
  <si>
    <t>Présentiel</t>
  </si>
  <si>
    <r>
      <t xml:space="preserve">Logistique (lieu de la formation, capacité salle, spécificités salles) : </t>
    </r>
    <r>
      <rPr>
        <sz val="11"/>
        <color theme="1"/>
        <rFont val="Calibri"/>
        <family val="2"/>
        <scheme val="minor"/>
      </rPr>
      <t xml:space="preserve">campus Carlone. Cours entièrement mutualisés avec le master"Recherche, création, agrégation. Lettres classiques et modernes". </t>
    </r>
  </si>
  <si>
    <t>Langue(s) d’enseignement : français</t>
  </si>
  <si>
    <t>Nombre visé de participants par session :  15</t>
  </si>
  <si>
    <t>Rythme de la formation (journée, soir, samedi, alternance, séquences de cours groupés, cours du soir, séance de regroupement…) : journée</t>
  </si>
  <si>
    <t>L'objectif de cette préparation est de permettre aux candidates et candidats à l'agrégation externe de lettres classiques de bénéficier de cours de qualité pour l'entraînement à la version latine ou grecque, la remédiation en langue latine ou grecque et l'étude des auteurs au programme, latins ou grecs.</t>
  </si>
  <si>
    <t>Les épreuves de l'agrégation externe de lettres classiques sont au nombre de cinq pour les épreuves écrites d'admissibilité (une dissertation française,  une version latine, une version grecque, un thème latin et un thème grec ) et de cinq pour les épreuves orales d'admission (une leçon sur les oeuvres au programme de littérature française et littérature ancienne  ; une explication sur l'une des oeuvres au programme de littérature française suivi d'un exposé de grammaire ; une explication d'un texte ancien ou médiéval, une explication d'un texte de littérature latine,  une explication d'un texte de littérature grecque).
La préparation à l'agrégation externe de lettres classiques offrira les cours nécessaires pour la préparation à l'ensemble de ces épreuves,tous mutualisés et portés par le master "Recherche, création, agrégation. Lettres classiques et modernes". Ils sont pris en charge pour les enseignants et enseignantes titulaires de lettres classiques.</t>
  </si>
  <si>
    <t xml:space="preserve">Cette préparation à l'agrégation s'inscrit pleinement dans la politique de l'université qui a vocation à préparer les concours de l'enseignement. </t>
  </si>
  <si>
    <t>Offrir la possibilité aux étudiantes et étudiants d'UniCA ayant validé le master et ne pouvant donc redoubler de repasser l'agrégation externe de lettres classiques + proposer une solide préparation à ce concours à des extérieurs.</t>
  </si>
  <si>
    <t>Cette préparation externe de lettres classiques s'adresse aux étudiantes et étudiants qui ont échoué au concours de l'agrégation, mais ont ovtenu le master, ce qui en leur permet pas de redoubler. La préparation est également ouverte aux personnes extérieures à UniCA titulaires d'un master et souhaitant préparer le concours.</t>
  </si>
  <si>
    <t>La préparation externe de lettres classiques est proposée de façon très variable sur le territoire français. Elle répond à un besoin dans la région, car les candidates et candidats ne peuvent que se tourner vers l'enseignement à distance dispensé par le CNED et quelques universités comme Paris-Nanterre, par exemple.</t>
  </si>
  <si>
    <t>Bertrand Nicolas</t>
  </si>
  <si>
    <t>E/C</t>
  </si>
  <si>
    <t>UniCA</t>
  </si>
  <si>
    <t>nicolas.bertrand@univ-cotedazur.fr</t>
  </si>
  <si>
    <t>variable selon les années et le programme</t>
  </si>
  <si>
    <t>Garre Matilde</t>
  </si>
  <si>
    <t>matilde.garre@univ-cotedazur.fr</t>
  </si>
  <si>
    <t>Lafond Muriel</t>
  </si>
  <si>
    <t>muriel.lafond@univ-cotedazur.fr</t>
  </si>
  <si>
    <t>Olivi Marie-Catherine</t>
  </si>
  <si>
    <t>E</t>
  </si>
  <si>
    <t>marie.catherine.olivi@univ-cotedazur.fr</t>
  </si>
  <si>
    <t>Scafoglio Giampiero</t>
  </si>
  <si>
    <t>giampiero.scafoglio@univ-cotedazur.fr</t>
  </si>
  <si>
    <t>Zucker Arnaud</t>
  </si>
  <si>
    <t>arnaud.zucker@univ-cotedazur.fr</t>
  </si>
  <si>
    <t>mai</t>
  </si>
  <si>
    <t>septembre</t>
  </si>
  <si>
    <t>au fil de l'eau</t>
  </si>
  <si>
    <t>HMELME1</t>
  </si>
  <si>
    <t>master lettres classiques et modernes</t>
  </si>
  <si>
    <t>HMELME3</t>
  </si>
  <si>
    <t>HMELMR1</t>
  </si>
  <si>
    <t>Mutualisée</t>
  </si>
  <si>
    <t>En présentiel</t>
  </si>
  <si>
    <t>Langue et écriture 1  (version latine et langue latine)</t>
  </si>
  <si>
    <t>Elément constitutif d'une UE</t>
  </si>
  <si>
    <t>Formes et représentations littéraires 1 (cours nouvel auteur latin grec 1 et 2 + cours  improvisé latin et grec)</t>
  </si>
  <si>
    <t>Littérature française 1 (cours XVIe-XVIIe s)</t>
  </si>
  <si>
    <t>HMELML1</t>
  </si>
  <si>
    <t>Aspects de la langue 1 (cours littérature Moyen âge)</t>
  </si>
  <si>
    <t>HMELMF1</t>
  </si>
  <si>
    <t>Littérature française 2 (cours XVIIIe-XIXe s)</t>
  </si>
  <si>
    <t>HMELML3</t>
  </si>
  <si>
    <t>HMELMP3</t>
  </si>
  <si>
    <t>Problématiques littéraires 2  (cours ancien auteur latin 1 et 2 + thème latin)</t>
  </si>
  <si>
    <t>Aspects de la langue 2 (thème grec + ancien auteur grec 1 et 2)</t>
  </si>
  <si>
    <t>HMELADS3</t>
  </si>
  <si>
    <t>Langue et écriture 2 (cours version grecque et langue grecque)</t>
  </si>
  <si>
    <t>HMULML4</t>
  </si>
  <si>
    <t>Littératures et civilisation (littérature XXe s)</t>
  </si>
  <si>
    <t>Les MCC déterminent le mode de compensation entre UE, semestre et année ainsi que la possibilité d'une note éliminatoire.</t>
    <phoneticPr fontId="18" type="noConversion"/>
  </si>
  <si>
    <t>Pas de MCC : il s'agit d'une préparation, il n'y a pas de note</t>
  </si>
  <si>
    <t xml:space="preserve">Autorisé			
			</t>
    <phoneticPr fontId="18" type="noConversion"/>
  </si>
  <si>
    <t>Double inscription UniCA</t>
  </si>
  <si>
    <t>Unité d'enseignement</t>
  </si>
  <si>
    <t>Préparation à l'agrégation externe de Lettres Classiques</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</si>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</sst>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0\ &quot;€&quot;;[Red]\-#,##0\ &quot;€&quot;"/>
    <numFmt numFmtId="44" formatCode="_-* #,##0.00\ &quot;€&quot;_-;\-* #,##0.00\ &quot;€&quot;_-;_-* &quot;-&quot;??\ &quot;€&quot;_-;_-@_-"/>
    <numFmt numFmtId="164" formatCode="[$-F800]dddd\,\ mmmm\ dd\,\ yyyy"/>
    <numFmt numFmtId="165" formatCode="#,##0\ &quot;€&quot;"/>
    <numFmt numFmtId="166" formatCode="_-* #,##0\ &quot;€&quot;_-;\-* #,##0\ &quot;€&quot;_-;_-* &quot;-&quot;??\ &quot;€&quot;_-;_-@_-"/>
    <numFmt numFmtId="167" formatCode="#,##0.000\ &quot;€&quot;"/>
  </numFmts>
  <fonts count="48" x14ac:knownFonts="1">
    <font>
      <sz val="11"/>
      <color theme="1"/>
      <name val="Calibri"/>
      <family val="2"/>
      <scheme val="minor"/>
    </font>
    <font>
      <sz val="12"/>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12"/>
      <color theme="1"/>
      <name val="Calibri"/>
      <family val="2"/>
      <scheme val="minor"/>
    </font>
    <font>
      <sz val="12"/>
      <color theme="1"/>
      <name val="Calibri"/>
      <family val="2"/>
      <scheme val="minor"/>
    </font>
    <font>
      <i/>
      <sz val="11"/>
      <color theme="1"/>
      <name val="Calibri"/>
      <family val="2"/>
      <scheme val="minor"/>
    </font>
    <font>
      <b/>
      <i/>
      <sz val="11"/>
      <color theme="1"/>
      <name val="Calibri"/>
      <family val="2"/>
      <scheme val="minor"/>
    </font>
    <font>
      <b/>
      <sz val="12"/>
      <color theme="1"/>
      <name val="Calibri"/>
      <family val="2"/>
    </font>
    <font>
      <sz val="11"/>
      <name val="Calibri"/>
      <family val="2"/>
      <scheme val="minor"/>
    </font>
    <font>
      <i/>
      <sz val="11"/>
      <name val="Calibri"/>
      <family val="2"/>
      <scheme val="minor"/>
    </font>
    <font>
      <b/>
      <sz val="9"/>
      <color indexed="81"/>
      <name val="Tahoma"/>
      <family val="2"/>
    </font>
    <font>
      <sz val="9"/>
      <color indexed="81"/>
      <name val="Tahoma"/>
      <family val="2"/>
    </font>
    <font>
      <b/>
      <sz val="14"/>
      <color theme="1"/>
      <name val="Calibri"/>
      <family val="2"/>
      <scheme val="minor"/>
    </font>
    <font>
      <sz val="11"/>
      <color rgb="FFFF0000"/>
      <name val="Calibri"/>
      <family val="2"/>
      <scheme val="minor"/>
    </font>
    <font>
      <sz val="12"/>
      <name val="Calibri"/>
      <family val="2"/>
      <scheme val="minor"/>
    </font>
    <font>
      <strike/>
      <sz val="11"/>
      <color rgb="FFFF0000"/>
      <name val="Calibri"/>
      <family val="2"/>
      <scheme val="minor"/>
    </font>
    <font>
      <b/>
      <sz val="11"/>
      <name val="Calibri"/>
      <family val="2"/>
      <scheme val="minor"/>
    </font>
    <font>
      <b/>
      <strike/>
      <sz val="11"/>
      <name val="Calibri"/>
      <family val="2"/>
      <scheme val="minor"/>
    </font>
    <font>
      <b/>
      <sz val="11"/>
      <color rgb="FFFF0000"/>
      <name val="Calibri"/>
      <family val="2"/>
      <scheme val="minor"/>
    </font>
    <font>
      <b/>
      <sz val="11"/>
      <color rgb="FF00B050"/>
      <name val="Calibri"/>
      <family val="2"/>
      <scheme val="minor"/>
    </font>
    <font>
      <i/>
      <sz val="9"/>
      <color theme="1"/>
      <name val="Calibri"/>
      <family val="2"/>
      <scheme val="minor"/>
    </font>
    <font>
      <sz val="9"/>
      <color theme="1"/>
      <name val="Calibri"/>
      <family val="2"/>
      <scheme val="minor"/>
    </font>
    <font>
      <b/>
      <sz val="12"/>
      <color theme="1"/>
      <name val="Arial"/>
      <family val="2"/>
    </font>
    <font>
      <b/>
      <sz val="7"/>
      <color theme="1"/>
      <name val="Times New Roman"/>
      <family val="1"/>
    </font>
    <font>
      <b/>
      <sz val="11"/>
      <color theme="0"/>
      <name val="Calibri"/>
      <family val="2"/>
      <scheme val="minor"/>
    </font>
    <font>
      <b/>
      <i/>
      <sz val="12"/>
      <color theme="1"/>
      <name val="Calibri"/>
      <family val="2"/>
      <scheme val="minor"/>
    </font>
    <font>
      <sz val="11"/>
      <color rgb="FF006100"/>
      <name val="Calibri"/>
      <family val="2"/>
      <scheme val="minor"/>
    </font>
    <font>
      <b/>
      <sz val="11"/>
      <color rgb="FF006100"/>
      <name val="Calibri"/>
      <family val="2"/>
      <scheme val="minor"/>
    </font>
    <font>
      <b/>
      <sz val="11"/>
      <color theme="1"/>
      <name val="Calibri"/>
      <family val="2"/>
    </font>
    <font>
      <sz val="11"/>
      <color theme="1"/>
      <name val="Calibri"/>
      <family val="2"/>
    </font>
    <font>
      <b/>
      <sz val="14"/>
      <name val="Calibri"/>
      <family val="2"/>
      <scheme val="minor"/>
    </font>
    <font>
      <b/>
      <strike/>
      <sz val="14"/>
      <name val="Calibri"/>
      <family val="2"/>
      <scheme val="minor"/>
    </font>
    <font>
      <i/>
      <sz val="11"/>
      <color rgb="FFFF0000"/>
      <name val="Calibri"/>
      <family val="2"/>
      <scheme val="minor"/>
    </font>
    <font>
      <b/>
      <sz val="14"/>
      <color theme="1"/>
      <name val="Calibri"/>
      <family val="2"/>
    </font>
    <font>
      <i/>
      <sz val="12"/>
      <color rgb="FF0070C0"/>
      <name val="Calibri"/>
      <family val="2"/>
      <scheme val="minor"/>
    </font>
    <font>
      <i/>
      <sz val="11"/>
      <color rgb="FF0070C0"/>
      <name val="Calibri"/>
      <family val="2"/>
      <scheme val="minor"/>
    </font>
    <font>
      <sz val="10"/>
      <color rgb="FF006100"/>
      <name val="Calibri"/>
      <family val="2"/>
      <scheme val="minor"/>
    </font>
    <font>
      <b/>
      <sz val="16"/>
      <color theme="1"/>
      <name val="Calibri"/>
      <family val="2"/>
      <scheme val="minor"/>
    </font>
    <font>
      <b/>
      <sz val="12"/>
      <color theme="0"/>
      <name val="Calibri"/>
      <family val="2"/>
      <scheme val="minor"/>
    </font>
    <font>
      <sz val="18"/>
      <color theme="1"/>
      <name val="Calibri"/>
      <family val="2"/>
      <scheme val="minor"/>
    </font>
    <font>
      <b/>
      <sz val="16"/>
      <name val="Calibri"/>
      <family val="2"/>
      <scheme val="minor"/>
    </font>
    <font>
      <sz val="14"/>
      <color rgb="FFFF0000"/>
      <name val="Calibri"/>
      <family val="2"/>
      <scheme val="minor"/>
    </font>
    <font>
      <b/>
      <sz val="11"/>
      <color rgb="FFC00000"/>
      <name val="Calibri"/>
      <family val="2"/>
      <scheme val="minor"/>
    </font>
    <font>
      <sz val="11"/>
      <color rgb="FF000000"/>
      <name val="Calibri"/>
      <family val="2"/>
      <scheme val="minor"/>
    </font>
    <font>
      <sz val="11"/>
      <color theme="1"/>
      <name val="Calibri (Corps)_x0000_"/>
    </font>
    <font>
      <b/>
      <sz val="14"/>
      <color rgb="FFFF0000"/>
      <name val="Calibri"/>
      <family val="2"/>
      <scheme val="minor"/>
    </font>
  </fonts>
  <fills count="19">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rgb="FFFFC000"/>
        <bgColor indexed="64"/>
      </patternFill>
    </fill>
    <fill>
      <patternFill patternType="solid">
        <fgColor rgb="FFFFFF00"/>
        <bgColor indexed="64"/>
      </patternFill>
    </fill>
    <fill>
      <patternFill patternType="solid">
        <fgColor theme="4"/>
        <bgColor indexed="64"/>
      </patternFill>
    </fill>
    <fill>
      <patternFill patternType="solid">
        <fgColor theme="4" tint="-0.249977111117893"/>
        <bgColor indexed="64"/>
      </patternFill>
    </fill>
    <fill>
      <patternFill patternType="solid">
        <fgColor rgb="FF00B050"/>
        <bgColor indexed="64"/>
      </patternFill>
    </fill>
    <fill>
      <patternFill patternType="solid">
        <fgColor theme="5" tint="0.39997558519241921"/>
        <bgColor indexed="64"/>
      </patternFill>
    </fill>
    <fill>
      <patternFill patternType="lightGray"/>
    </fill>
    <fill>
      <patternFill patternType="solid">
        <fgColor rgb="FFC6EFCE"/>
      </patternFill>
    </fill>
    <fill>
      <patternFill patternType="solid">
        <fgColor rgb="FFC6EFCE"/>
        <bgColor indexed="64"/>
      </patternFill>
    </fill>
    <fill>
      <patternFill patternType="solid">
        <fgColor theme="1" tint="0.249977111117893"/>
        <bgColor indexed="64"/>
      </patternFill>
    </fill>
  </fills>
  <borders count="8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right style="thin">
        <color indexed="64"/>
      </right>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thick">
        <color theme="9"/>
      </top>
      <bottom/>
      <diagonal/>
    </border>
    <border>
      <left style="thick">
        <color theme="9"/>
      </left>
      <right/>
      <top/>
      <bottom/>
      <diagonal/>
    </border>
    <border>
      <left style="thick">
        <color theme="9"/>
      </left>
      <right/>
      <top/>
      <bottom style="thick">
        <color theme="9"/>
      </bottom>
      <diagonal/>
    </border>
    <border>
      <left/>
      <right/>
      <top/>
      <bottom style="thick">
        <color theme="9"/>
      </bottom>
      <diagonal/>
    </border>
    <border>
      <left/>
      <right style="thick">
        <color theme="9"/>
      </right>
      <top style="thick">
        <color theme="9"/>
      </top>
      <bottom/>
      <diagonal/>
    </border>
    <border>
      <left/>
      <right style="thick">
        <color theme="9"/>
      </right>
      <top/>
      <bottom/>
      <diagonal/>
    </border>
    <border>
      <left/>
      <right style="thick">
        <color theme="9"/>
      </right>
      <top/>
      <bottom style="thick">
        <color theme="9"/>
      </bottom>
      <diagonal/>
    </border>
    <border>
      <left style="thin">
        <color indexed="64"/>
      </left>
      <right/>
      <top style="medium">
        <color indexed="64"/>
      </top>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medium">
        <color rgb="FF000000"/>
      </left>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ck">
        <color theme="9"/>
      </left>
      <right/>
      <top style="thick">
        <color theme="9"/>
      </top>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thin">
        <color rgb="FFC00000"/>
      </left>
      <right/>
      <top style="thin">
        <color rgb="FFC00000"/>
      </top>
      <bottom style="medium">
        <color indexed="64"/>
      </bottom>
      <diagonal/>
    </border>
    <border>
      <left/>
      <right/>
      <top style="thin">
        <color rgb="FFC00000"/>
      </top>
      <bottom style="medium">
        <color indexed="64"/>
      </bottom>
      <diagonal/>
    </border>
    <border>
      <left style="medium">
        <color indexed="64"/>
      </left>
      <right/>
      <top style="thin">
        <color indexed="64"/>
      </top>
      <bottom style="medium">
        <color indexed="64"/>
      </bottom>
      <diagonal/>
    </border>
  </borders>
  <cellStyleXfs count="5">
    <xf numFmtId="0" fontId="0" fillId="0" borderId="0"/>
    <xf numFmtId="44" fontId="2" fillId="0" borderId="0" applyFont="0" applyFill="0" applyBorder="0" applyAlignment="0" applyProtection="0"/>
    <xf numFmtId="9" fontId="2" fillId="0" borderId="0" applyFont="0" applyFill="0" applyBorder="0" applyAlignment="0" applyProtection="0"/>
    <xf numFmtId="0" fontId="4" fillId="0" borderId="0" applyNumberFormat="0" applyFill="0" applyBorder="0" applyAlignment="0" applyProtection="0"/>
    <xf numFmtId="0" fontId="28" fillId="16" borderId="0" applyNumberFormat="0" applyBorder="0" applyAlignment="0" applyProtection="0"/>
  </cellStyleXfs>
  <cellXfs count="544">
    <xf numFmtId="0" fontId="0" fillId="0" borderId="0" xfId="0"/>
    <xf numFmtId="0" fontId="4" fillId="0" borderId="0" xfId="3"/>
    <xf numFmtId="0" fontId="8" fillId="0" borderId="0" xfId="0" applyFont="1"/>
    <xf numFmtId="0" fontId="0" fillId="0" borderId="0" xfId="0" applyProtection="1">
      <protection locked="0"/>
    </xf>
    <xf numFmtId="0" fontId="0" fillId="0" borderId="0" xfId="0"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5" xfId="0" applyBorder="1" applyAlignment="1">
      <alignment horizontal="left" vertical="center"/>
    </xf>
    <xf numFmtId="0" fontId="0" fillId="0" borderId="7" xfId="0" applyBorder="1" applyAlignment="1">
      <alignment horizontal="left" vertical="center"/>
    </xf>
    <xf numFmtId="0" fontId="6" fillId="3" borderId="1" xfId="0" applyFont="1" applyFill="1" applyBorder="1" applyAlignment="1">
      <alignment vertical="center"/>
    </xf>
    <xf numFmtId="0" fontId="6" fillId="0" borderId="1" xfId="0" applyFont="1" applyBorder="1" applyAlignment="1" applyProtection="1">
      <alignment vertical="center"/>
      <protection locked="0"/>
    </xf>
    <xf numFmtId="0" fontId="6" fillId="0" borderId="8" xfId="0" applyFont="1" applyBorder="1" applyAlignment="1" applyProtection="1">
      <alignment vertical="center"/>
      <protection locked="0"/>
    </xf>
    <xf numFmtId="0" fontId="6" fillId="3" borderId="1" xfId="0" applyFont="1" applyFill="1" applyBorder="1" applyAlignment="1" applyProtection="1">
      <alignment vertical="center"/>
      <protection locked="0"/>
    </xf>
    <xf numFmtId="0" fontId="6" fillId="0" borderId="5" xfId="0" applyFont="1" applyBorder="1"/>
    <xf numFmtId="2" fontId="0" fillId="7" borderId="1" xfId="0" applyNumberFormat="1" applyFill="1" applyBorder="1" applyProtection="1">
      <protection locked="0"/>
    </xf>
    <xf numFmtId="9" fontId="0" fillId="7" borderId="1" xfId="2" applyFont="1" applyFill="1" applyBorder="1" applyProtection="1">
      <protection locked="0"/>
    </xf>
    <xf numFmtId="0" fontId="10" fillId="0" borderId="1" xfId="0" applyFont="1" applyBorder="1"/>
    <xf numFmtId="0" fontId="17" fillId="0" borderId="0" xfId="0" applyFont="1"/>
    <xf numFmtId="49" fontId="3" fillId="8" borderId="45" xfId="0" applyNumberFormat="1" applyFont="1" applyFill="1" applyBorder="1" applyAlignment="1" applyProtection="1">
      <alignment horizontal="center" vertical="center" wrapText="1"/>
      <protection locked="0"/>
    </xf>
    <xf numFmtId="0" fontId="0" fillId="0" borderId="45" xfId="0" applyBorder="1"/>
    <xf numFmtId="49" fontId="3" fillId="8" borderId="25" xfId="0" applyNumberFormat="1" applyFont="1" applyFill="1" applyBorder="1" applyAlignment="1" applyProtection="1">
      <alignment horizontal="center" vertical="center" wrapText="1"/>
      <protection locked="0"/>
    </xf>
    <xf numFmtId="0" fontId="0" fillId="0" borderId="25" xfId="0" applyBorder="1"/>
    <xf numFmtId="0" fontId="0" fillId="0" borderId="11" xfId="0" applyBorder="1"/>
    <xf numFmtId="0" fontId="0" fillId="0" borderId="42" xfId="0" applyBorder="1"/>
    <xf numFmtId="0" fontId="0" fillId="0" borderId="24" xfId="0" applyBorder="1"/>
    <xf numFmtId="0" fontId="0" fillId="0" borderId="1" xfId="0" applyBorder="1"/>
    <xf numFmtId="0" fontId="0" fillId="0" borderId="5" xfId="0" applyBorder="1"/>
    <xf numFmtId="1" fontId="0" fillId="7" borderId="1" xfId="0" applyNumberFormat="1" applyFill="1" applyBorder="1" applyProtection="1">
      <protection locked="0"/>
    </xf>
    <xf numFmtId="49" fontId="0" fillId="0" borderId="1" xfId="0" applyNumberFormat="1" applyBorder="1" applyAlignment="1" applyProtection="1">
      <alignment vertical="top"/>
      <protection locked="0"/>
    </xf>
    <xf numFmtId="49" fontId="0" fillId="0" borderId="0" xfId="0" applyNumberFormat="1" applyAlignment="1" applyProtection="1">
      <alignment vertical="top" wrapText="1"/>
      <protection locked="0"/>
    </xf>
    <xf numFmtId="49" fontId="0" fillId="0" borderId="0" xfId="0" applyNumberFormat="1" applyAlignment="1" applyProtection="1">
      <alignment vertical="top"/>
      <protection locked="0"/>
    </xf>
    <xf numFmtId="49" fontId="0" fillId="0" borderId="25" xfId="0" applyNumberFormat="1" applyBorder="1" applyAlignment="1" applyProtection="1">
      <alignment vertical="top"/>
      <protection locked="0"/>
    </xf>
    <xf numFmtId="0" fontId="21" fillId="0" borderId="0" xfId="0" applyFont="1" applyAlignment="1">
      <alignment vertical="center" wrapText="1"/>
    </xf>
    <xf numFmtId="0" fontId="5" fillId="5" borderId="0" xfId="0" applyFont="1" applyFill="1" applyAlignment="1">
      <alignment horizontal="center"/>
    </xf>
    <xf numFmtId="0" fontId="0" fillId="0" borderId="5" xfId="0" applyBorder="1" applyAlignment="1">
      <alignment horizontal="left" vertical="center" wrapText="1" indent="2"/>
    </xf>
    <xf numFmtId="166" fontId="0" fillId="7" borderId="1" xfId="1" applyNumberFormat="1" applyFont="1" applyFill="1" applyBorder="1" applyProtection="1">
      <protection locked="0"/>
    </xf>
    <xf numFmtId="0" fontId="0" fillId="0" borderId="5" xfId="0" applyBorder="1" applyAlignment="1">
      <alignment horizontal="left" vertical="center" indent="2"/>
    </xf>
    <xf numFmtId="0" fontId="0" fillId="7" borderId="1" xfId="0" applyFill="1" applyBorder="1" applyProtection="1">
      <protection locked="0"/>
    </xf>
    <xf numFmtId="9" fontId="0" fillId="3" borderId="1" xfId="2" applyFont="1" applyFill="1" applyBorder="1" applyProtection="1">
      <protection locked="0"/>
    </xf>
    <xf numFmtId="9" fontId="0" fillId="3" borderId="0" xfId="2" applyFont="1" applyFill="1" applyBorder="1" applyProtection="1">
      <protection locked="0"/>
    </xf>
    <xf numFmtId="0" fontId="3" fillId="0" borderId="32" xfId="0" applyFont="1" applyBorder="1" applyAlignment="1">
      <alignment vertical="top"/>
    </xf>
    <xf numFmtId="0" fontId="3" fillId="0" borderId="34" xfId="0" applyFont="1" applyBorder="1" applyAlignment="1">
      <alignment vertical="top"/>
    </xf>
    <xf numFmtId="0" fontId="0" fillId="0" borderId="1" xfId="0" applyBorder="1" applyAlignment="1">
      <alignment vertical="center"/>
    </xf>
    <xf numFmtId="0" fontId="0" fillId="0" borderId="34" xfId="0" applyBorder="1"/>
    <xf numFmtId="0" fontId="24" fillId="0" borderId="34" xfId="0" applyFont="1" applyBorder="1" applyAlignment="1">
      <alignment vertical="center" wrapText="1"/>
    </xf>
    <xf numFmtId="0" fontId="24" fillId="0" borderId="32" xfId="0" applyFont="1" applyBorder="1" applyAlignment="1">
      <alignment horizontal="center" vertical="center" wrapText="1"/>
    </xf>
    <xf numFmtId="0" fontId="3" fillId="0" borderId="25" xfId="0" applyFont="1" applyBorder="1" applyAlignment="1">
      <alignment horizontal="left" vertical="top" wrapText="1"/>
    </xf>
    <xf numFmtId="0" fontId="0" fillId="0" borderId="23" xfId="0" applyBorder="1"/>
    <xf numFmtId="0" fontId="0" fillId="0" borderId="28" xfId="0" applyBorder="1"/>
    <xf numFmtId="0" fontId="3" fillId="4" borderId="29" xfId="0" applyFont="1" applyFill="1" applyBorder="1" applyAlignment="1">
      <alignment horizontal="left" vertical="top" wrapText="1"/>
    </xf>
    <xf numFmtId="0" fontId="3" fillId="4" borderId="32" xfId="0" applyFont="1" applyFill="1" applyBorder="1" applyAlignment="1">
      <alignment horizontal="left" vertical="top" wrapText="1"/>
    </xf>
    <xf numFmtId="0" fontId="3" fillId="0" borderId="34" xfId="0" applyFont="1" applyBorder="1" applyAlignment="1">
      <alignment vertical="top" wrapText="1"/>
    </xf>
    <xf numFmtId="0" fontId="3" fillId="0" borderId="23" xfId="0" applyFont="1" applyBorder="1" applyAlignment="1">
      <alignment vertical="top" wrapText="1"/>
    </xf>
    <xf numFmtId="0" fontId="3" fillId="4" borderId="32" xfId="0" applyFont="1" applyFill="1" applyBorder="1" applyAlignment="1">
      <alignment vertical="top" wrapText="1"/>
    </xf>
    <xf numFmtId="0" fontId="3" fillId="4" borderId="29" xfId="0" applyFont="1" applyFill="1" applyBorder="1" applyAlignment="1">
      <alignment vertical="top" wrapText="1"/>
    </xf>
    <xf numFmtId="0" fontId="3" fillId="0" borderId="25" xfId="0" applyFont="1" applyBorder="1" applyAlignment="1">
      <alignment vertical="top" wrapText="1"/>
    </xf>
    <xf numFmtId="0" fontId="3" fillId="4" borderId="30" xfId="0" applyFont="1" applyFill="1" applyBorder="1" applyAlignment="1">
      <alignment vertical="top" wrapText="1"/>
    </xf>
    <xf numFmtId="0" fontId="3" fillId="4" borderId="30" xfId="0" applyFont="1" applyFill="1" applyBorder="1" applyAlignment="1">
      <alignment horizontal="left" vertical="top" wrapText="1"/>
    </xf>
    <xf numFmtId="0" fontId="3" fillId="0" borderId="23" xfId="0" applyFont="1" applyBorder="1" applyAlignment="1">
      <alignment horizontal="left" vertical="top" wrapText="1"/>
    </xf>
    <xf numFmtId="0" fontId="0" fillId="4" borderId="30" xfId="0" applyFill="1" applyBorder="1" applyAlignment="1">
      <alignment horizontal="left" vertical="top" wrapText="1" indent="5"/>
    </xf>
    <xf numFmtId="0" fontId="0" fillId="4" borderId="31" xfId="0" applyFill="1" applyBorder="1" applyAlignment="1">
      <alignment horizontal="left" vertical="top" wrapText="1" indent="5"/>
    </xf>
    <xf numFmtId="0" fontId="5" fillId="7" borderId="1" xfId="0" applyFont="1" applyFill="1" applyBorder="1"/>
    <xf numFmtId="0" fontId="5" fillId="7" borderId="1" xfId="0" applyFont="1" applyFill="1" applyBorder="1" applyAlignment="1">
      <alignment wrapText="1"/>
    </xf>
    <xf numFmtId="0" fontId="3" fillId="2" borderId="23" xfId="0" applyFont="1" applyFill="1" applyBorder="1" applyAlignment="1">
      <alignment horizontal="left" vertical="top" wrapText="1"/>
    </xf>
    <xf numFmtId="0" fontId="0" fillId="4" borderId="23" xfId="0" applyFill="1" applyBorder="1"/>
    <xf numFmtId="49" fontId="3" fillId="0" borderId="1" xfId="0" applyNumberFormat="1" applyFont="1" applyBorder="1" applyAlignment="1" applyProtection="1">
      <alignment vertical="top" wrapText="1"/>
      <protection locked="0"/>
    </xf>
    <xf numFmtId="165" fontId="15" fillId="7" borderId="1" xfId="0" applyNumberFormat="1" applyFont="1" applyFill="1" applyBorder="1" applyProtection="1">
      <protection locked="0"/>
    </xf>
    <xf numFmtId="165" fontId="0" fillId="0" borderId="0" xfId="0" applyNumberFormat="1"/>
    <xf numFmtId="0" fontId="7" fillId="0" borderId="0" xfId="0" applyFont="1" applyAlignment="1">
      <alignment horizontal="center" vertical="center" wrapText="1"/>
    </xf>
    <xf numFmtId="1" fontId="7" fillId="0" borderId="0" xfId="0" applyNumberFormat="1" applyFont="1" applyAlignment="1">
      <alignment horizontal="center" vertical="center"/>
    </xf>
    <xf numFmtId="167" fontId="0" fillId="0" borderId="0" xfId="0" applyNumberFormat="1" applyAlignment="1">
      <alignment horizontal="center"/>
    </xf>
    <xf numFmtId="0" fontId="11" fillId="0" borderId="0" xfId="0" applyFont="1" applyAlignment="1">
      <alignment vertical="top" wrapText="1"/>
    </xf>
    <xf numFmtId="0" fontId="11" fillId="0" borderId="0" xfId="0" applyFont="1" applyAlignment="1">
      <alignment horizontal="left" wrapText="1"/>
    </xf>
    <xf numFmtId="0" fontId="6" fillId="3" borderId="19" xfId="0" applyFont="1" applyFill="1" applyBorder="1" applyAlignment="1" applyProtection="1">
      <alignment horizontal="center" vertical="center"/>
      <protection locked="0"/>
    </xf>
    <xf numFmtId="0" fontId="3" fillId="0" borderId="0" xfId="0" applyFont="1" applyAlignment="1">
      <alignment horizontal="center"/>
    </xf>
    <xf numFmtId="0" fontId="10" fillId="0" borderId="0" xfId="0" applyFont="1" applyAlignment="1">
      <alignment vertical="center"/>
    </xf>
    <xf numFmtId="0" fontId="11" fillId="0" borderId="0" xfId="0" applyFont="1" applyAlignment="1">
      <alignment vertical="center"/>
    </xf>
    <xf numFmtId="165" fontId="6" fillId="5" borderId="77" xfId="0" applyNumberFormat="1" applyFont="1" applyFill="1" applyBorder="1" applyAlignment="1">
      <alignment horizontal="center"/>
    </xf>
    <xf numFmtId="0" fontId="0" fillId="0" borderId="74" xfId="0" applyBorder="1"/>
    <xf numFmtId="0" fontId="0" fillId="0" borderId="74" xfId="0" applyBorder="1" applyAlignment="1">
      <alignment vertical="top" wrapText="1"/>
    </xf>
    <xf numFmtId="0" fontId="6" fillId="0" borderId="0" xfId="0" applyFont="1"/>
    <xf numFmtId="0" fontId="30" fillId="0" borderId="10" xfId="0" applyFont="1" applyBorder="1" applyAlignment="1" applyProtection="1">
      <alignment vertical="center" wrapText="1"/>
      <protection locked="0"/>
    </xf>
    <xf numFmtId="0" fontId="30" fillId="0" borderId="11" xfId="0" applyFont="1" applyBorder="1" applyAlignment="1" applyProtection="1">
      <alignment vertical="center" wrapText="1"/>
      <protection locked="0"/>
    </xf>
    <xf numFmtId="0" fontId="31" fillId="0" borderId="11" xfId="0" applyFont="1" applyBorder="1" applyAlignment="1" applyProtection="1">
      <alignment vertical="center" wrapText="1"/>
      <protection locked="0"/>
    </xf>
    <xf numFmtId="0" fontId="31" fillId="0" borderId="12" xfId="0" applyFont="1" applyBorder="1" applyAlignment="1" applyProtection="1">
      <alignment vertical="center" wrapText="1"/>
      <protection locked="0"/>
    </xf>
    <xf numFmtId="0" fontId="30" fillId="0" borderId="81" xfId="0" applyFont="1" applyBorder="1" applyAlignment="1" applyProtection="1">
      <alignment vertical="center" wrapText="1"/>
      <protection locked="0"/>
    </xf>
    <xf numFmtId="0" fontId="31" fillId="0" borderId="48" xfId="0" applyFont="1" applyBorder="1" applyAlignment="1" applyProtection="1">
      <alignment vertical="center" wrapText="1"/>
      <protection locked="0"/>
    </xf>
    <xf numFmtId="0" fontId="0" fillId="0" borderId="12" xfId="0" applyBorder="1"/>
    <xf numFmtId="0" fontId="30" fillId="0" borderId="5" xfId="0" applyFont="1" applyBorder="1" applyAlignment="1" applyProtection="1">
      <alignment vertical="center" wrapText="1"/>
      <protection locked="0"/>
    </xf>
    <xf numFmtId="0" fontId="31" fillId="0" borderId="1" xfId="0" applyFont="1" applyBorder="1" applyAlignment="1" applyProtection="1">
      <alignment vertical="center" wrapText="1"/>
      <protection locked="0"/>
    </xf>
    <xf numFmtId="0" fontId="31" fillId="0" borderId="6" xfId="0" applyFont="1" applyBorder="1" applyAlignment="1" applyProtection="1">
      <alignment vertical="center" wrapText="1"/>
      <protection locked="0"/>
    </xf>
    <xf numFmtId="0" fontId="31" fillId="0" borderId="59" xfId="0" applyFont="1" applyBorder="1" applyAlignment="1" applyProtection="1">
      <alignment vertical="center" wrapText="1"/>
      <protection locked="0"/>
    </xf>
    <xf numFmtId="0" fontId="31" fillId="0" borderId="21" xfId="0" applyFont="1" applyBorder="1" applyAlignment="1" applyProtection="1">
      <alignment vertical="center" wrapText="1"/>
      <protection locked="0"/>
    </xf>
    <xf numFmtId="0" fontId="0" fillId="0" borderId="6" xfId="0" applyBorder="1"/>
    <xf numFmtId="0" fontId="31" fillId="0" borderId="5" xfId="0" applyFont="1" applyBorder="1" applyAlignment="1" applyProtection="1">
      <alignment vertical="center" wrapText="1"/>
      <protection locked="0"/>
    </xf>
    <xf numFmtId="0" fontId="0" fillId="0" borderId="59" xfId="0" applyBorder="1" applyAlignment="1" applyProtection="1">
      <alignment horizontal="center"/>
      <protection locked="0"/>
    </xf>
    <xf numFmtId="0" fontId="0" fillId="0" borderId="21" xfId="0" applyBorder="1" applyProtection="1">
      <protection locked="0"/>
    </xf>
    <xf numFmtId="0" fontId="0" fillId="0" borderId="1" xfId="0" applyBorder="1" applyProtection="1">
      <protection locked="0"/>
    </xf>
    <xf numFmtId="0" fontId="15" fillId="0" borderId="59" xfId="0" applyFont="1" applyBorder="1" applyAlignment="1" applyProtection="1">
      <alignment horizontal="center"/>
      <protection locked="0"/>
    </xf>
    <xf numFmtId="0" fontId="31" fillId="0" borderId="7" xfId="0" applyFont="1" applyBorder="1" applyAlignment="1" applyProtection="1">
      <alignment vertical="center" wrapText="1"/>
      <protection locked="0"/>
    </xf>
    <xf numFmtId="0" fontId="31" fillId="0" borderId="8" xfId="0" applyFont="1" applyBorder="1" applyAlignment="1" applyProtection="1">
      <alignment vertical="center" wrapText="1"/>
      <protection locked="0"/>
    </xf>
    <xf numFmtId="0" fontId="31" fillId="0" borderId="9" xfId="0" applyFont="1" applyBorder="1" applyAlignment="1" applyProtection="1">
      <alignment vertical="center" wrapText="1"/>
      <protection locked="0"/>
    </xf>
    <xf numFmtId="0" fontId="0" fillId="0" borderId="64" xfId="0" applyBorder="1"/>
    <xf numFmtId="0" fontId="0" fillId="0" borderId="60" xfId="0" applyBorder="1" applyAlignment="1" applyProtection="1">
      <alignment horizontal="center"/>
      <protection locked="0"/>
    </xf>
    <xf numFmtId="0" fontId="0" fillId="0" borderId="36" xfId="0" applyBorder="1" applyProtection="1">
      <protection locked="0"/>
    </xf>
    <xf numFmtId="0" fontId="0" fillId="0" borderId="8" xfId="0" applyBorder="1" applyProtection="1">
      <protection locked="0"/>
    </xf>
    <xf numFmtId="0" fontId="0" fillId="0" borderId="9" xfId="0" applyBorder="1"/>
    <xf numFmtId="0" fontId="30" fillId="0" borderId="55" xfId="0" applyFont="1" applyBorder="1" applyAlignment="1" applyProtection="1">
      <alignment vertical="center" wrapText="1"/>
      <protection locked="0"/>
    </xf>
    <xf numFmtId="0" fontId="30" fillId="5" borderId="68" xfId="0" applyFont="1" applyFill="1" applyBorder="1" applyAlignment="1">
      <alignment horizontal="left" vertical="center" wrapText="1"/>
    </xf>
    <xf numFmtId="0" fontId="30" fillId="5" borderId="33" xfId="0" applyFont="1" applyFill="1" applyBorder="1" applyAlignment="1">
      <alignment horizontal="left" vertical="center" wrapText="1"/>
    </xf>
    <xf numFmtId="0" fontId="30" fillId="5" borderId="79" xfId="0" applyFont="1" applyFill="1" applyBorder="1" applyAlignment="1">
      <alignment horizontal="left" vertical="center" wrapText="1"/>
    </xf>
    <xf numFmtId="0" fontId="30" fillId="5" borderId="80" xfId="0" applyFont="1" applyFill="1" applyBorder="1" applyAlignment="1">
      <alignment horizontal="left" vertical="center" wrapText="1"/>
    </xf>
    <xf numFmtId="0" fontId="0" fillId="0" borderId="0" xfId="0" applyAlignment="1">
      <alignment horizontal="left"/>
    </xf>
    <xf numFmtId="0" fontId="30" fillId="5" borderId="52" xfId="0" applyFont="1" applyFill="1" applyBorder="1" applyAlignment="1">
      <alignment horizontal="left" vertical="center" wrapText="1"/>
    </xf>
    <xf numFmtId="0" fontId="30" fillId="5" borderId="14" xfId="0" applyFont="1" applyFill="1" applyBorder="1" applyAlignment="1">
      <alignment horizontal="left" vertical="center" wrapText="1"/>
    </xf>
    <xf numFmtId="0" fontId="30" fillId="5" borderId="15" xfId="0" applyFont="1" applyFill="1" applyBorder="1" applyAlignment="1">
      <alignment horizontal="left" vertical="center" wrapText="1"/>
    </xf>
    <xf numFmtId="0" fontId="3" fillId="11" borderId="37" xfId="0" applyFont="1" applyFill="1" applyBorder="1" applyAlignment="1">
      <alignment horizontal="center" vertical="center" wrapText="1"/>
    </xf>
    <xf numFmtId="0" fontId="3" fillId="5" borderId="49" xfId="0" applyFont="1" applyFill="1" applyBorder="1" applyAlignment="1">
      <alignment horizontal="center" vertical="center" wrapText="1"/>
    </xf>
    <xf numFmtId="0" fontId="3" fillId="5" borderId="10" xfId="0" applyFont="1" applyFill="1" applyBorder="1" applyAlignment="1">
      <alignment horizontal="left" vertical="center"/>
    </xf>
    <xf numFmtId="0" fontId="0" fillId="0" borderId="2" xfId="0" applyBorder="1" applyAlignment="1">
      <alignment vertical="center"/>
    </xf>
    <xf numFmtId="166" fontId="0" fillId="0" borderId="6" xfId="1" applyNumberFormat="1" applyFont="1" applyFill="1" applyBorder="1" applyProtection="1"/>
    <xf numFmtId="166" fontId="0" fillId="0" borderId="1" xfId="1" applyNumberFormat="1" applyFont="1" applyBorder="1" applyAlignment="1" applyProtection="1">
      <alignment vertical="top"/>
      <protection locked="0"/>
    </xf>
    <xf numFmtId="166" fontId="0" fillId="0" borderId="1" xfId="1" applyNumberFormat="1" applyFont="1" applyBorder="1"/>
    <xf numFmtId="0" fontId="3" fillId="0" borderId="32" xfId="0" applyFont="1" applyBorder="1"/>
    <xf numFmtId="0" fontId="3" fillId="0" borderId="33" xfId="0" applyFont="1" applyBorder="1"/>
    <xf numFmtId="0" fontId="5" fillId="5" borderId="33" xfId="0" applyFont="1" applyFill="1" applyBorder="1" applyAlignment="1">
      <alignment horizontal="center" vertical="center" wrapText="1"/>
    </xf>
    <xf numFmtId="0" fontId="5" fillId="14" borderId="67" xfId="0" applyFont="1" applyFill="1" applyBorder="1" applyAlignment="1">
      <alignment horizontal="center" vertical="center" wrapText="1"/>
    </xf>
    <xf numFmtId="0" fontId="5" fillId="5" borderId="67" xfId="0" applyFont="1" applyFill="1" applyBorder="1"/>
    <xf numFmtId="0" fontId="5" fillId="5" borderId="33" xfId="0" applyFont="1" applyFill="1" applyBorder="1"/>
    <xf numFmtId="0" fontId="5" fillId="5" borderId="34" xfId="0" applyFont="1" applyFill="1" applyBorder="1"/>
    <xf numFmtId="166" fontId="0" fillId="14" borderId="1" xfId="1" applyNumberFormat="1" applyFont="1" applyFill="1" applyBorder="1" applyProtection="1"/>
    <xf numFmtId="0" fontId="29" fillId="16" borderId="1" xfId="4" applyFont="1" applyBorder="1" applyAlignment="1" applyProtection="1">
      <alignment vertical="top"/>
    </xf>
    <xf numFmtId="0" fontId="0" fillId="0" borderId="1" xfId="0" applyBorder="1" applyAlignment="1">
      <alignment vertical="top"/>
    </xf>
    <xf numFmtId="0" fontId="36" fillId="0" borderId="78" xfId="0" applyFont="1" applyBorder="1"/>
    <xf numFmtId="6" fontId="37" fillId="0" borderId="55" xfId="0" applyNumberFormat="1" applyFont="1" applyBorder="1"/>
    <xf numFmtId="0" fontId="0" fillId="0" borderId="22" xfId="0" applyBorder="1" applyAlignment="1">
      <alignment vertical="top" wrapText="1"/>
    </xf>
    <xf numFmtId="0" fontId="3" fillId="5" borderId="32" xfId="0" applyFont="1" applyFill="1" applyBorder="1"/>
    <xf numFmtId="1" fontId="3" fillId="5" borderId="68" xfId="0" applyNumberFormat="1" applyFont="1" applyFill="1" applyBorder="1" applyAlignment="1">
      <alignment horizontal="center"/>
    </xf>
    <xf numFmtId="166" fontId="3" fillId="14" borderId="34" xfId="1" applyNumberFormat="1" applyFont="1" applyFill="1" applyBorder="1" applyAlignment="1" applyProtection="1">
      <alignment horizontal="center"/>
    </xf>
    <xf numFmtId="0" fontId="26" fillId="13" borderId="32" xfId="0" applyFont="1" applyFill="1" applyBorder="1"/>
    <xf numFmtId="1" fontId="26" fillId="13" borderId="68" xfId="0" applyNumberFormat="1" applyFont="1" applyFill="1" applyBorder="1" applyAlignment="1">
      <alignment horizontal="center"/>
    </xf>
    <xf numFmtId="0" fontId="0" fillId="0" borderId="0" xfId="0" applyAlignment="1">
      <alignment vertical="top" wrapText="1"/>
    </xf>
    <xf numFmtId="0" fontId="26" fillId="13" borderId="40" xfId="0" applyFont="1" applyFill="1" applyBorder="1"/>
    <xf numFmtId="0" fontId="26" fillId="13" borderId="41" xfId="0" applyFont="1" applyFill="1" applyBorder="1"/>
    <xf numFmtId="1" fontId="0" fillId="7" borderId="11" xfId="0" applyNumberFormat="1" applyFill="1" applyBorder="1" applyAlignment="1" applyProtection="1">
      <alignment horizontal="center"/>
      <protection locked="0"/>
    </xf>
    <xf numFmtId="0" fontId="5" fillId="5" borderId="55" xfId="0" applyFont="1" applyFill="1" applyBorder="1" applyAlignment="1">
      <alignment horizontal="center" vertical="center" wrapText="1"/>
    </xf>
    <xf numFmtId="0" fontId="5" fillId="5" borderId="55" xfId="0" applyFont="1" applyFill="1" applyBorder="1" applyAlignment="1">
      <alignment horizontal="center" vertical="center"/>
    </xf>
    <xf numFmtId="0" fontId="27" fillId="5" borderId="55"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40" fillId="13" borderId="61" xfId="0" applyFont="1" applyFill="1" applyBorder="1" applyAlignment="1">
      <alignment horizontal="center" vertical="center" wrapText="1"/>
    </xf>
    <xf numFmtId="0" fontId="3" fillId="0" borderId="0" xfId="0" applyFont="1" applyAlignment="1">
      <alignment vertical="center" wrapText="1"/>
    </xf>
    <xf numFmtId="0" fontId="0" fillId="0" borderId="2" xfId="0" applyBorder="1" applyAlignment="1">
      <alignment horizontal="left" vertical="center"/>
    </xf>
    <xf numFmtId="2" fontId="0" fillId="0" borderId="3" xfId="0" applyNumberFormat="1" applyBorder="1" applyAlignment="1">
      <alignment horizontal="center"/>
    </xf>
    <xf numFmtId="2" fontId="0" fillId="0" borderId="16" xfId="0" applyNumberFormat="1" applyBorder="1" applyAlignment="1">
      <alignment horizontal="center"/>
    </xf>
    <xf numFmtId="166" fontId="0" fillId="0" borderId="16" xfId="1" applyNumberFormat="1" applyFont="1" applyFill="1" applyBorder="1" applyProtection="1"/>
    <xf numFmtId="166" fontId="0" fillId="0" borderId="4" xfId="1" applyNumberFormat="1" applyFont="1" applyFill="1" applyBorder="1" applyProtection="1"/>
    <xf numFmtId="0" fontId="6" fillId="5" borderId="16" xfId="0" applyFont="1" applyFill="1" applyBorder="1" applyAlignment="1">
      <alignment vertical="center"/>
    </xf>
    <xf numFmtId="165" fontId="6" fillId="13" borderId="58" xfId="0" applyNumberFormat="1" applyFont="1" applyFill="1" applyBorder="1" applyAlignment="1">
      <alignment horizontal="center"/>
    </xf>
    <xf numFmtId="2" fontId="0" fillId="0" borderId="1" xfId="0" applyNumberFormat="1" applyBorder="1" applyAlignment="1">
      <alignment horizontal="center"/>
    </xf>
    <xf numFmtId="2" fontId="0" fillId="0" borderId="19" xfId="0" applyNumberFormat="1" applyBorder="1" applyAlignment="1">
      <alignment horizontal="center"/>
    </xf>
    <xf numFmtId="166" fontId="0" fillId="0" borderId="19" xfId="1" applyNumberFormat="1" applyFont="1" applyFill="1" applyBorder="1" applyProtection="1"/>
    <xf numFmtId="0" fontId="6" fillId="5" borderId="19" xfId="0" applyFont="1" applyFill="1" applyBorder="1" applyAlignment="1">
      <alignment vertical="center"/>
    </xf>
    <xf numFmtId="165" fontId="6" fillId="13" borderId="59" xfId="0" applyNumberFormat="1" applyFont="1" applyFill="1" applyBorder="1" applyAlignment="1">
      <alignment horizontal="center"/>
    </xf>
    <xf numFmtId="0" fontId="6" fillId="5" borderId="37" xfId="0" applyFont="1" applyFill="1" applyBorder="1" applyAlignment="1">
      <alignment vertical="center"/>
    </xf>
    <xf numFmtId="0" fontId="40" fillId="11" borderId="32" xfId="0" applyFont="1" applyFill="1" applyBorder="1" applyAlignment="1">
      <alignment vertical="center"/>
    </xf>
    <xf numFmtId="165" fontId="40" fillId="11" borderId="68" xfId="0" applyNumberFormat="1" applyFont="1" applyFill="1" applyBorder="1" applyAlignment="1">
      <alignment horizontal="center"/>
    </xf>
    <xf numFmtId="0" fontId="5" fillId="5" borderId="26" xfId="0" applyFont="1" applyFill="1" applyBorder="1" applyAlignment="1">
      <alignment vertical="center"/>
    </xf>
    <xf numFmtId="165" fontId="6" fillId="5" borderId="64" xfId="0" applyNumberFormat="1" applyFont="1" applyFill="1" applyBorder="1" applyAlignment="1">
      <alignment horizontal="center"/>
    </xf>
    <xf numFmtId="2" fontId="0" fillId="0" borderId="8" xfId="0" applyNumberFormat="1" applyBorder="1" applyAlignment="1">
      <alignment horizontal="center"/>
    </xf>
    <xf numFmtId="2" fontId="0" fillId="0" borderId="35" xfId="0" applyNumberFormat="1" applyBorder="1" applyAlignment="1">
      <alignment horizontal="center"/>
    </xf>
    <xf numFmtId="166" fontId="0" fillId="0" borderId="35" xfId="1" applyNumberFormat="1" applyFont="1" applyFill="1" applyBorder="1" applyProtection="1"/>
    <xf numFmtId="166" fontId="0" fillId="0" borderId="9" xfId="1" applyNumberFormat="1" applyFont="1" applyFill="1" applyBorder="1" applyProtection="1"/>
    <xf numFmtId="0" fontId="5" fillId="14" borderId="32" xfId="0" applyFont="1" applyFill="1" applyBorder="1" applyAlignment="1">
      <alignment vertical="center"/>
    </xf>
    <xf numFmtId="165" fontId="5" fillId="14" borderId="68" xfId="0" applyNumberFormat="1" applyFont="1" applyFill="1" applyBorder="1" applyAlignment="1">
      <alignment horizontal="center"/>
    </xf>
    <xf numFmtId="0" fontId="26" fillId="11" borderId="13" xfId="0" applyFont="1" applyFill="1" applyBorder="1"/>
    <xf numFmtId="2" fontId="26" fillId="11" borderId="14" xfId="0" applyNumberFormat="1" applyFont="1" applyFill="1" applyBorder="1" applyAlignment="1">
      <alignment horizontal="center"/>
    </xf>
    <xf numFmtId="2" fontId="26" fillId="11" borderId="14" xfId="0" applyNumberFormat="1" applyFont="1" applyFill="1" applyBorder="1" applyAlignment="1">
      <alignment horizontal="center" vertical="center"/>
    </xf>
    <xf numFmtId="165" fontId="26" fillId="11" borderId="67" xfId="0" applyNumberFormat="1" applyFont="1" applyFill="1" applyBorder="1" applyAlignment="1">
      <alignment vertical="center"/>
    </xf>
    <xf numFmtId="2" fontId="0" fillId="15" borderId="6" xfId="0" applyNumberFormat="1" applyFill="1" applyBorder="1"/>
    <xf numFmtId="0" fontId="5" fillId="14" borderId="26" xfId="0" applyFont="1" applyFill="1" applyBorder="1"/>
    <xf numFmtId="165" fontId="6" fillId="14" borderId="64" xfId="0" applyNumberFormat="1" applyFont="1" applyFill="1" applyBorder="1" applyAlignment="1">
      <alignment horizontal="center"/>
    </xf>
    <xf numFmtId="0" fontId="26" fillId="13" borderId="78" xfId="0" applyFont="1" applyFill="1" applyBorder="1"/>
    <xf numFmtId="2" fontId="26" fillId="13" borderId="55" xfId="0" applyNumberFormat="1" applyFont="1" applyFill="1" applyBorder="1" applyAlignment="1">
      <alignment horizontal="center"/>
    </xf>
    <xf numFmtId="2" fontId="26" fillId="13" borderId="26" xfId="0" applyNumberFormat="1" applyFont="1" applyFill="1" applyBorder="1" applyAlignment="1">
      <alignment horizontal="center"/>
    </xf>
    <xf numFmtId="2" fontId="0" fillId="15" borderId="35" xfId="0" applyNumberFormat="1" applyFill="1" applyBorder="1"/>
    <xf numFmtId="165" fontId="26" fillId="13" borderId="15" xfId="0" applyNumberFormat="1" applyFont="1" applyFill="1" applyBorder="1" applyAlignment="1">
      <alignment vertical="center"/>
    </xf>
    <xf numFmtId="0" fontId="5" fillId="17" borderId="50" xfId="0" applyFont="1" applyFill="1" applyBorder="1" applyAlignment="1">
      <alignment vertical="center"/>
    </xf>
    <xf numFmtId="165" fontId="0" fillId="17" borderId="58" xfId="0" applyNumberFormat="1" applyFill="1" applyBorder="1" applyAlignment="1">
      <alignment horizontal="center" vertical="center"/>
    </xf>
    <xf numFmtId="0" fontId="3" fillId="0" borderId="62" xfId="0" applyFont="1" applyBorder="1" applyAlignment="1">
      <alignment horizontal="center" vertical="center" wrapText="1"/>
    </xf>
    <xf numFmtId="165" fontId="26" fillId="12" borderId="45" xfId="0" applyNumberFormat="1" applyFont="1" applyFill="1" applyBorder="1" applyAlignment="1">
      <alignment horizontal="right" vertical="center"/>
    </xf>
    <xf numFmtId="0" fontId="5" fillId="17" borderId="26" xfId="0" applyFont="1" applyFill="1" applyBorder="1" applyAlignment="1">
      <alignment vertical="center"/>
    </xf>
    <xf numFmtId="165" fontId="0" fillId="17" borderId="64" xfId="0" applyNumberFormat="1" applyFill="1" applyBorder="1" applyAlignment="1">
      <alignment horizontal="center" vertical="center"/>
    </xf>
    <xf numFmtId="0" fontId="0" fillId="2" borderId="2" xfId="0" applyFill="1" applyBorder="1" applyAlignment="1">
      <alignment horizontal="left" vertical="center" wrapText="1" indent="2"/>
    </xf>
    <xf numFmtId="2" fontId="0" fillId="15" borderId="3" xfId="0" applyNumberFormat="1" applyFill="1" applyBorder="1"/>
    <xf numFmtId="166" fontId="0" fillId="7" borderId="4" xfId="1" applyNumberFormat="1" applyFont="1" applyFill="1" applyBorder="1" applyAlignment="1" applyProtection="1">
      <alignment horizontal="center"/>
      <protection locked="0"/>
    </xf>
    <xf numFmtId="0" fontId="3" fillId="0" borderId="29" xfId="0" applyFont="1" applyBorder="1"/>
    <xf numFmtId="0" fontId="0" fillId="0" borderId="22" xfId="0" applyBorder="1"/>
    <xf numFmtId="165" fontId="0" fillId="0" borderId="62" xfId="0" applyNumberFormat="1" applyBorder="1" applyAlignment="1">
      <alignment horizontal="center"/>
    </xf>
    <xf numFmtId="0" fontId="0" fillId="2" borderId="5" xfId="0" applyFill="1" applyBorder="1" applyAlignment="1">
      <alignment horizontal="left" vertical="center" wrapText="1" indent="2"/>
    </xf>
    <xf numFmtId="2" fontId="0" fillId="15" borderId="1" xfId="0" applyNumberFormat="1" applyFill="1" applyBorder="1"/>
    <xf numFmtId="166" fontId="0" fillId="7" borderId="6" xfId="1" applyNumberFormat="1" applyFont="1" applyFill="1" applyBorder="1" applyAlignment="1" applyProtection="1">
      <alignment horizontal="center"/>
      <protection locked="0"/>
    </xf>
    <xf numFmtId="0" fontId="6" fillId="17" borderId="16" xfId="0" applyFont="1" applyFill="1" applyBorder="1" applyAlignment="1">
      <alignment vertical="center"/>
    </xf>
    <xf numFmtId="0" fontId="0" fillId="2" borderId="5" xfId="0" applyFill="1" applyBorder="1" applyAlignment="1">
      <alignment horizontal="left" vertical="center" indent="2"/>
    </xf>
    <xf numFmtId="0" fontId="6" fillId="17" borderId="35" xfId="0" applyFont="1" applyFill="1" applyBorder="1" applyAlignment="1">
      <alignment vertical="center"/>
    </xf>
    <xf numFmtId="165" fontId="0" fillId="17" borderId="60" xfId="0" applyNumberFormat="1" applyFill="1" applyBorder="1" applyAlignment="1">
      <alignment horizontal="center" vertical="center"/>
    </xf>
    <xf numFmtId="0" fontId="26" fillId="11" borderId="78" xfId="0" applyFont="1" applyFill="1" applyBorder="1"/>
    <xf numFmtId="2" fontId="26" fillId="11" borderId="8" xfId="0" applyNumberFormat="1" applyFont="1" applyFill="1" applyBorder="1"/>
    <xf numFmtId="2" fontId="26" fillId="11" borderId="8" xfId="0" applyNumberFormat="1" applyFont="1" applyFill="1" applyBorder="1" applyAlignment="1">
      <alignment vertical="center"/>
    </xf>
    <xf numFmtId="165" fontId="26" fillId="11" borderId="9" xfId="0" applyNumberFormat="1" applyFont="1" applyFill="1" applyBorder="1" applyAlignment="1">
      <alignment vertical="center"/>
    </xf>
    <xf numFmtId="0" fontId="15" fillId="0" borderId="0" xfId="0" applyFont="1"/>
    <xf numFmtId="0" fontId="9" fillId="5" borderId="0" xfId="0" applyFont="1" applyFill="1" applyAlignment="1">
      <alignment horizontal="center" vertical="center" wrapText="1"/>
    </xf>
    <xf numFmtId="0" fontId="3" fillId="6" borderId="50" xfId="0" applyFont="1" applyFill="1" applyBorder="1"/>
    <xf numFmtId="0" fontId="3" fillId="6" borderId="17" xfId="0" applyFont="1" applyFill="1" applyBorder="1"/>
    <xf numFmtId="0" fontId="3" fillId="6" borderId="18" xfId="0" applyFont="1" applyFill="1" applyBorder="1"/>
    <xf numFmtId="0" fontId="3" fillId="6" borderId="0" xfId="0" applyFont="1" applyFill="1" applyAlignment="1">
      <alignment horizontal="left"/>
    </xf>
    <xf numFmtId="0" fontId="3" fillId="2" borderId="19" xfId="0" applyFont="1" applyFill="1" applyBorder="1" applyAlignment="1">
      <alignment vertical="center" wrapText="1"/>
    </xf>
    <xf numFmtId="0" fontId="0" fillId="0" borderId="0" xfId="0" applyAlignment="1" applyProtection="1">
      <alignment horizontal="center"/>
      <protection locked="0"/>
    </xf>
    <xf numFmtId="44" fontId="3" fillId="11" borderId="9" xfId="1" applyFont="1" applyFill="1" applyBorder="1" applyAlignment="1">
      <alignment horizontal="center" vertical="center" wrapText="1"/>
    </xf>
    <xf numFmtId="44" fontId="3" fillId="11" borderId="0" xfId="1" applyFont="1" applyFill="1" applyBorder="1" applyAlignment="1">
      <alignment horizontal="center" vertical="center" wrapText="1"/>
    </xf>
    <xf numFmtId="0" fontId="0" fillId="0" borderId="3" xfId="0" applyBorder="1" applyProtection="1">
      <protection locked="0"/>
    </xf>
    <xf numFmtId="0" fontId="0" fillId="0" borderId="3" xfId="0" applyBorder="1" applyAlignment="1" applyProtection="1">
      <alignment wrapText="1"/>
      <protection locked="0"/>
    </xf>
    <xf numFmtId="0" fontId="0" fillId="0" borderId="3" xfId="0" applyBorder="1" applyAlignment="1" applyProtection="1">
      <alignment horizontal="center"/>
      <protection locked="0"/>
    </xf>
    <xf numFmtId="44" fontId="0" fillId="0" borderId="4" xfId="1" applyFont="1" applyBorder="1" applyAlignment="1">
      <alignment horizontal="center"/>
    </xf>
    <xf numFmtId="44" fontId="0" fillId="0" borderId="0" xfId="1" applyFont="1" applyBorder="1" applyAlignment="1">
      <alignment horizontal="center"/>
    </xf>
    <xf numFmtId="0" fontId="0" fillId="0" borderId="1" xfId="0" applyBorder="1" applyAlignment="1" applyProtection="1">
      <alignment horizontal="center"/>
      <protection locked="0"/>
    </xf>
    <xf numFmtId="0" fontId="0" fillId="0" borderId="11" xfId="0" applyBorder="1" applyProtection="1">
      <protection locked="0"/>
    </xf>
    <xf numFmtId="2" fontId="0" fillId="0" borderId="19" xfId="2" applyNumberFormat="1" applyFont="1" applyBorder="1" applyAlignment="1">
      <alignment horizontal="center"/>
    </xf>
    <xf numFmtId="44" fontId="0" fillId="0" borderId="6" xfId="1" applyFont="1" applyBorder="1" applyAlignment="1">
      <alignment horizontal="center"/>
    </xf>
    <xf numFmtId="0" fontId="0" fillId="0" borderId="8" xfId="0" applyBorder="1" applyAlignment="1" applyProtection="1">
      <alignment horizontal="center"/>
      <protection locked="0"/>
    </xf>
    <xf numFmtId="2" fontId="0" fillId="0" borderId="35" xfId="2" applyNumberFormat="1" applyFont="1" applyBorder="1" applyAlignment="1">
      <alignment horizontal="center"/>
    </xf>
    <xf numFmtId="44" fontId="0" fillId="0" borderId="9" xfId="1" applyFont="1" applyBorder="1" applyAlignment="1">
      <alignment horizontal="center"/>
    </xf>
    <xf numFmtId="0" fontId="0" fillId="0" borderId="78" xfId="0" applyBorder="1"/>
    <xf numFmtId="0" fontId="0" fillId="0" borderId="54" xfId="0" applyBorder="1"/>
    <xf numFmtId="0" fontId="0" fillId="0" borderId="55" xfId="0" applyBorder="1" applyAlignment="1">
      <alignment horizontal="center"/>
    </xf>
    <xf numFmtId="0" fontId="0" fillId="0" borderId="55" xfId="0" applyBorder="1"/>
    <xf numFmtId="2" fontId="0" fillId="0" borderId="55" xfId="0" applyNumberFormat="1" applyBorder="1" applyAlignment="1">
      <alignment horizontal="center"/>
    </xf>
    <xf numFmtId="44" fontId="0" fillId="0" borderId="61" xfId="1" applyFont="1" applyBorder="1" applyAlignment="1">
      <alignment horizontal="center"/>
    </xf>
    <xf numFmtId="44" fontId="0" fillId="0" borderId="15" xfId="1" applyFont="1" applyBorder="1" applyAlignment="1">
      <alignment horizontal="center"/>
    </xf>
    <xf numFmtId="44" fontId="0" fillId="0" borderId="0" xfId="1" applyFont="1" applyAlignment="1">
      <alignment horizontal="center"/>
    </xf>
    <xf numFmtId="2" fontId="0" fillId="0" borderId="37" xfId="2" applyNumberFormat="1" applyFont="1" applyBorder="1" applyAlignment="1">
      <alignment horizontal="center"/>
    </xf>
    <xf numFmtId="2" fontId="0" fillId="0" borderId="14" xfId="0" applyNumberFormat="1" applyBorder="1" applyAlignment="1">
      <alignment horizontal="center"/>
    </xf>
    <xf numFmtId="0" fontId="3" fillId="0" borderId="33" xfId="0" applyFont="1" applyBorder="1" applyAlignment="1">
      <alignment horizontal="center"/>
    </xf>
    <xf numFmtId="2" fontId="3" fillId="0" borderId="34" xfId="0" applyNumberFormat="1" applyFont="1" applyBorder="1" applyAlignment="1">
      <alignment horizontal="center"/>
    </xf>
    <xf numFmtId="44" fontId="3" fillId="0" borderId="34" xfId="1" applyFont="1" applyBorder="1" applyAlignment="1">
      <alignment horizontal="center"/>
    </xf>
    <xf numFmtId="0" fontId="3" fillId="0" borderId="5" xfId="0" applyFont="1" applyBorder="1"/>
    <xf numFmtId="0" fontId="3" fillId="0" borderId="0" xfId="0" applyFont="1"/>
    <xf numFmtId="0" fontId="0" fillId="0" borderId="3" xfId="0" applyBorder="1" applyAlignment="1" applyProtection="1">
      <alignment vertical="center"/>
      <protection locked="0"/>
    </xf>
    <xf numFmtId="0" fontId="4" fillId="0" borderId="11" xfId="3" applyBorder="1" applyAlignment="1" applyProtection="1">
      <alignment vertical="center" wrapText="1"/>
      <protection locked="0"/>
    </xf>
    <xf numFmtId="0" fontId="4" fillId="0" borderId="1" xfId="3" applyBorder="1" applyAlignment="1" applyProtection="1">
      <alignment vertical="center" wrapText="1"/>
      <protection locked="0"/>
    </xf>
    <xf numFmtId="0" fontId="1" fillId="0" borderId="1" xfId="0" applyFont="1" applyBorder="1" applyAlignment="1" applyProtection="1">
      <alignment vertical="center"/>
      <protection locked="0"/>
    </xf>
    <xf numFmtId="0" fontId="0" fillId="0" borderId="3" xfId="0" applyBorder="1" applyAlignment="1" applyProtection="1">
      <alignment horizontal="center" vertical="center"/>
      <protection locked="0"/>
    </xf>
    <xf numFmtId="0" fontId="0" fillId="0" borderId="5" xfId="0" applyBorder="1" applyAlignment="1">
      <alignment wrapText="1"/>
    </xf>
    <xf numFmtId="0" fontId="0" fillId="0" borderId="1" xfId="0" applyBorder="1" applyAlignment="1" applyProtection="1">
      <alignment wrapText="1"/>
      <protection locked="0"/>
    </xf>
    <xf numFmtId="0" fontId="0" fillId="0" borderId="1" xfId="0" applyBorder="1" applyAlignment="1" applyProtection="1">
      <alignment horizontal="center" vertical="center"/>
      <protection locked="0"/>
    </xf>
    <xf numFmtId="0" fontId="0" fillId="0" borderId="1" xfId="0" applyBorder="1" applyAlignment="1">
      <alignment horizontal="center" vertical="center"/>
    </xf>
    <xf numFmtId="0" fontId="45" fillId="0" borderId="3" xfId="0" applyFont="1" applyBorder="1" applyProtection="1">
      <protection locked="0"/>
    </xf>
    <xf numFmtId="0" fontId="30" fillId="0" borderId="1" xfId="0" applyFont="1" applyBorder="1" applyAlignment="1" applyProtection="1">
      <alignment vertical="center" wrapText="1"/>
      <protection locked="0"/>
    </xf>
    <xf numFmtId="0" fontId="0" fillId="0" borderId="1" xfId="0" applyBorder="1" applyAlignment="1" applyProtection="1">
      <alignment vertical="center"/>
      <protection locked="0"/>
    </xf>
    <xf numFmtId="0" fontId="41" fillId="18" borderId="51" xfId="0" applyFont="1" applyFill="1" applyBorder="1" applyAlignment="1">
      <alignment horizontal="left" vertical="center" indent="1"/>
    </xf>
    <xf numFmtId="0" fontId="42" fillId="18" borderId="43" xfId="0" applyFont="1" applyFill="1" applyBorder="1" applyAlignment="1" applyProtection="1">
      <alignment horizontal="left"/>
      <protection locked="0"/>
    </xf>
    <xf numFmtId="0" fontId="43" fillId="18" borderId="76" xfId="0" applyFont="1" applyFill="1" applyBorder="1" applyAlignment="1">
      <alignment vertical="center"/>
    </xf>
    <xf numFmtId="0" fontId="42" fillId="18" borderId="22" xfId="0" applyFont="1" applyFill="1" applyBorder="1" applyAlignment="1">
      <alignment horizontal="left"/>
    </xf>
    <xf numFmtId="0" fontId="0" fillId="18" borderId="22" xfId="0" applyFill="1" applyBorder="1"/>
    <xf numFmtId="0" fontId="0" fillId="18" borderId="23" xfId="0" applyFill="1" applyBorder="1"/>
    <xf numFmtId="0" fontId="0" fillId="18" borderId="0" xfId="0" applyFill="1"/>
    <xf numFmtId="0" fontId="7" fillId="18" borderId="30" xfId="0" applyFont="1" applyFill="1" applyBorder="1"/>
    <xf numFmtId="0" fontId="7" fillId="18" borderId="0" xfId="0" applyFont="1" applyFill="1"/>
    <xf numFmtId="0" fontId="7" fillId="18" borderId="25" xfId="0" applyFont="1" applyFill="1" applyBorder="1"/>
    <xf numFmtId="0" fontId="18" fillId="18" borderId="85" xfId="0" applyFont="1" applyFill="1" applyBorder="1" applyAlignment="1">
      <alignment vertical="center"/>
    </xf>
    <xf numFmtId="0" fontId="18" fillId="18" borderId="20" xfId="0" applyFont="1" applyFill="1" applyBorder="1" applyAlignment="1">
      <alignment vertical="center"/>
    </xf>
    <xf numFmtId="0" fontId="18" fillId="18" borderId="82" xfId="0" applyFont="1" applyFill="1" applyBorder="1" applyAlignment="1">
      <alignment vertical="center"/>
    </xf>
    <xf numFmtId="0" fontId="3" fillId="18" borderId="50" xfId="0" applyFont="1" applyFill="1" applyBorder="1"/>
    <xf numFmtId="0" fontId="3" fillId="18" borderId="17" xfId="0" applyFont="1" applyFill="1" applyBorder="1"/>
    <xf numFmtId="0" fontId="3" fillId="18" borderId="22" xfId="0" applyFont="1" applyFill="1" applyBorder="1"/>
    <xf numFmtId="0" fontId="3" fillId="18" borderId="62" xfId="0" applyFont="1" applyFill="1" applyBorder="1" applyAlignment="1">
      <alignment horizontal="center" vertical="center" wrapText="1"/>
    </xf>
    <xf numFmtId="0" fontId="3" fillId="18" borderId="43" xfId="0" applyFont="1" applyFill="1" applyBorder="1" applyAlignment="1">
      <alignment horizontal="center" vertical="center" wrapText="1"/>
    </xf>
    <xf numFmtId="0" fontId="3" fillId="18" borderId="76" xfId="0" applyFont="1" applyFill="1" applyBorder="1" applyAlignment="1">
      <alignment horizontal="center" vertical="center" wrapText="1"/>
    </xf>
    <xf numFmtId="0" fontId="3" fillId="18" borderId="68" xfId="0" applyFont="1" applyFill="1" applyBorder="1" applyAlignment="1">
      <alignment horizontal="center" vertical="center" wrapText="1"/>
    </xf>
    <xf numFmtId="0" fontId="44" fillId="18" borderId="13" xfId="0" applyFont="1" applyFill="1" applyBorder="1" applyAlignment="1">
      <alignment horizontal="center" vertical="center" wrapText="1"/>
    </xf>
    <xf numFmtId="0" fontId="44" fillId="18" borderId="15" xfId="0" applyFont="1" applyFill="1" applyBorder="1" applyAlignment="1">
      <alignment horizontal="center" vertical="center" wrapText="1"/>
    </xf>
    <xf numFmtId="0" fontId="21" fillId="18" borderId="0" xfId="0" applyFont="1" applyFill="1" applyAlignment="1">
      <alignment vertical="center" wrapText="1"/>
    </xf>
    <xf numFmtId="0" fontId="0" fillId="18" borderId="43" xfId="0" applyFill="1" applyBorder="1" applyProtection="1">
      <protection locked="0"/>
    </xf>
    <xf numFmtId="0" fontId="0" fillId="18" borderId="43" xfId="0" applyFill="1" applyBorder="1" applyAlignment="1" applyProtection="1">
      <alignment horizontal="center"/>
      <protection locked="0"/>
    </xf>
    <xf numFmtId="0" fontId="0" fillId="18" borderId="44" xfId="0" applyFill="1" applyBorder="1" applyProtection="1">
      <protection locked="0"/>
    </xf>
    <xf numFmtId="0" fontId="0" fillId="18" borderId="1" xfId="0" applyFill="1" applyBorder="1" applyProtection="1">
      <protection locked="0"/>
    </xf>
    <xf numFmtId="0" fontId="0" fillId="18" borderId="1" xfId="0" applyFill="1" applyBorder="1" applyAlignment="1" applyProtection="1">
      <alignment horizontal="center"/>
      <protection locked="0"/>
    </xf>
    <xf numFmtId="0" fontId="0" fillId="18" borderId="6" xfId="0" applyFill="1" applyBorder="1" applyProtection="1">
      <protection locked="0"/>
    </xf>
    <xf numFmtId="0" fontId="15" fillId="18" borderId="0" xfId="0" applyFont="1" applyFill="1"/>
    <xf numFmtId="0" fontId="0" fillId="18" borderId="8" xfId="0" applyFill="1" applyBorder="1" applyProtection="1">
      <protection locked="0"/>
    </xf>
    <xf numFmtId="0" fontId="0" fillId="18" borderId="8" xfId="0" applyFill="1" applyBorder="1" applyAlignment="1" applyProtection="1">
      <alignment horizontal="center"/>
      <protection locked="0"/>
    </xf>
    <xf numFmtId="0" fontId="0" fillId="18" borderId="9" xfId="0" applyFill="1" applyBorder="1" applyProtection="1">
      <protection locked="0"/>
    </xf>
    <xf numFmtId="0" fontId="3" fillId="18" borderId="19" xfId="0" applyFont="1" applyFill="1" applyBorder="1" applyAlignment="1">
      <alignment vertical="center" wrapText="1"/>
    </xf>
    <xf numFmtId="0" fontId="3" fillId="18" borderId="21" xfId="0" applyFont="1" applyFill="1" applyBorder="1" applyAlignment="1">
      <alignment vertical="center" wrapText="1"/>
    </xf>
    <xf numFmtId="0" fontId="3" fillId="18" borderId="20" xfId="0" applyFont="1" applyFill="1" applyBorder="1" applyAlignment="1">
      <alignment vertical="center" wrapText="1"/>
    </xf>
    <xf numFmtId="0" fontId="3" fillId="18" borderId="44" xfId="0" applyFont="1" applyFill="1" applyBorder="1" applyAlignment="1">
      <alignment horizontal="center" vertical="center" wrapText="1"/>
    </xf>
    <xf numFmtId="0" fontId="0" fillId="0" borderId="3" xfId="0" applyBorder="1" applyAlignment="1" applyProtection="1">
      <alignment horizontal="left" vertical="center"/>
      <protection locked="0"/>
    </xf>
    <xf numFmtId="0" fontId="0" fillId="0" borderId="2" xfId="0" applyBorder="1" applyAlignment="1">
      <alignment horizontal="left" vertical="center" wrapText="1"/>
    </xf>
    <xf numFmtId="0" fontId="0" fillId="0" borderId="3" xfId="0" applyBorder="1" applyAlignment="1">
      <alignment horizontal="left" vertical="center"/>
    </xf>
    <xf numFmtId="0" fontId="0" fillId="0" borderId="2" xfId="0" applyBorder="1" applyAlignment="1">
      <alignment vertical="center" wrapText="1"/>
    </xf>
    <xf numFmtId="0" fontId="0" fillId="0" borderId="3" xfId="0" applyBorder="1" applyAlignment="1">
      <alignment vertical="center"/>
    </xf>
    <xf numFmtId="0" fontId="0" fillId="0" borderId="3" xfId="0" applyBorder="1" applyAlignment="1" applyProtection="1">
      <alignment vertical="center" wrapText="1"/>
      <protection locked="0"/>
    </xf>
    <xf numFmtId="0" fontId="46" fillId="0" borderId="5" xfId="0" applyFont="1" applyBorder="1" applyAlignment="1">
      <alignment vertical="center" wrapText="1"/>
    </xf>
    <xf numFmtId="0" fontId="0" fillId="0" borderId="1" xfId="0" applyBorder="1" applyAlignment="1" applyProtection="1">
      <alignment vertical="center" wrapText="1"/>
      <protection locked="0"/>
    </xf>
    <xf numFmtId="0" fontId="0" fillId="0" borderId="5" xfId="0" applyBorder="1" applyAlignment="1">
      <alignment vertical="center" wrapText="1"/>
    </xf>
    <xf numFmtId="0" fontId="46" fillId="0" borderId="2" xfId="0" applyFont="1" applyBorder="1" applyAlignment="1">
      <alignment vertical="center" wrapText="1"/>
    </xf>
    <xf numFmtId="0" fontId="3" fillId="6" borderId="50" xfId="0" applyFont="1" applyFill="1" applyBorder="1" applyAlignment="1">
      <alignment horizontal="left"/>
    </xf>
    <xf numFmtId="0" fontId="3" fillId="6" borderId="17" xfId="0" applyFont="1" applyFill="1" applyBorder="1" applyAlignment="1">
      <alignment horizontal="left"/>
    </xf>
    <xf numFmtId="0" fontId="3" fillId="6" borderId="18" xfId="0" applyFont="1" applyFill="1" applyBorder="1" applyAlignment="1">
      <alignment horizontal="left"/>
    </xf>
    <xf numFmtId="0" fontId="3" fillId="2" borderId="19"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2" borderId="82" xfId="0" applyFont="1" applyFill="1" applyBorder="1" applyAlignment="1">
      <alignment horizontal="center" vertical="center" wrapText="1"/>
    </xf>
    <xf numFmtId="0" fontId="9" fillId="5" borderId="86" xfId="0" applyFont="1" applyFill="1" applyBorder="1" applyAlignment="1">
      <alignment horizontal="center" vertical="center" wrapText="1"/>
    </xf>
    <xf numFmtId="0" fontId="9" fillId="5" borderId="87" xfId="0" applyFont="1" applyFill="1" applyBorder="1" applyAlignment="1">
      <alignment horizontal="center" vertical="center" wrapText="1"/>
    </xf>
    <xf numFmtId="0" fontId="0" fillId="0" borderId="0" xfId="0" applyAlignment="1">
      <alignment horizontal="center"/>
    </xf>
    <xf numFmtId="0" fontId="0" fillId="0" borderId="30" xfId="0" applyBorder="1" applyAlignment="1">
      <alignment horizontal="center" vertical="center"/>
    </xf>
    <xf numFmtId="0" fontId="0" fillId="0" borderId="0" xfId="0" applyAlignment="1">
      <alignment horizontal="center" vertical="center"/>
    </xf>
    <xf numFmtId="0" fontId="3" fillId="0" borderId="31" xfId="0" applyFont="1" applyBorder="1" applyAlignment="1">
      <alignment horizontal="left" vertical="top" wrapText="1"/>
    </xf>
    <xf numFmtId="0" fontId="3" fillId="0" borderId="28" xfId="0" applyFont="1" applyBorder="1" applyAlignment="1">
      <alignment horizontal="left" vertical="top" wrapText="1"/>
    </xf>
    <xf numFmtId="0" fontId="0" fillId="0" borderId="0" xfId="0" applyAlignment="1">
      <alignment horizontal="left" vertical="center"/>
    </xf>
    <xf numFmtId="0" fontId="2" fillId="0" borderId="0" xfId="0" applyFont="1" applyAlignment="1">
      <alignment horizontal="left" vertical="center"/>
    </xf>
    <xf numFmtId="0" fontId="3" fillId="0" borderId="32" xfId="0" applyFont="1" applyBorder="1" applyAlignment="1">
      <alignment horizontal="left" vertical="top" wrapText="1"/>
    </xf>
    <xf numFmtId="0" fontId="3" fillId="0" borderId="34" xfId="0" applyFont="1" applyBorder="1" applyAlignment="1">
      <alignment horizontal="left" vertical="top" wrapText="1"/>
    </xf>
    <xf numFmtId="0" fontId="3" fillId="0" borderId="29" xfId="0" applyFont="1" applyBorder="1" applyAlignment="1">
      <alignment horizontal="left" vertical="top" wrapText="1"/>
    </xf>
    <xf numFmtId="0" fontId="3" fillId="0" borderId="23" xfId="0" applyFont="1" applyBorder="1" applyAlignment="1">
      <alignment horizontal="left" vertical="top" wrapText="1"/>
    </xf>
    <xf numFmtId="0" fontId="20" fillId="10" borderId="0" xfId="0" applyFont="1" applyFill="1" applyAlignment="1">
      <alignment horizontal="center"/>
    </xf>
    <xf numFmtId="0" fontId="3" fillId="2" borderId="31" xfId="0" applyFont="1" applyFill="1" applyBorder="1" applyAlignment="1">
      <alignment horizontal="left" vertical="top" wrapText="1"/>
    </xf>
    <xf numFmtId="0" fontId="3" fillId="2" borderId="28" xfId="0" applyFont="1" applyFill="1" applyBorder="1" applyAlignment="1">
      <alignment horizontal="left" vertical="top" wrapText="1"/>
    </xf>
    <xf numFmtId="0" fontId="20" fillId="0" borderId="29" xfId="0" applyFont="1" applyBorder="1" applyAlignment="1">
      <alignment horizontal="left" vertical="top" wrapText="1"/>
    </xf>
    <xf numFmtId="0" fontId="20" fillId="0" borderId="23" xfId="0" applyFont="1" applyBorder="1" applyAlignment="1">
      <alignment horizontal="left" vertical="top" wrapText="1"/>
    </xf>
    <xf numFmtId="0" fontId="3" fillId="0" borderId="30" xfId="0" applyFont="1" applyBorder="1" applyAlignment="1">
      <alignment horizontal="left" vertical="top" wrapText="1"/>
    </xf>
    <xf numFmtId="0" fontId="3" fillId="0" borderId="25" xfId="0" applyFont="1" applyBorder="1" applyAlignment="1">
      <alignment horizontal="left" vertical="top" wrapText="1"/>
    </xf>
    <xf numFmtId="0" fontId="3" fillId="5" borderId="29" xfId="0" applyFont="1" applyFill="1" applyBorder="1" applyAlignment="1">
      <alignment horizontal="left"/>
    </xf>
    <xf numFmtId="0" fontId="3" fillId="5" borderId="22" xfId="0" applyFont="1" applyFill="1" applyBorder="1" applyAlignment="1">
      <alignment horizontal="left"/>
    </xf>
    <xf numFmtId="0" fontId="3" fillId="5" borderId="23" xfId="0" applyFont="1" applyFill="1" applyBorder="1" applyAlignment="1">
      <alignment horizontal="left"/>
    </xf>
    <xf numFmtId="0" fontId="11" fillId="6" borderId="30" xfId="0" applyFont="1" applyFill="1" applyBorder="1" applyAlignment="1">
      <alignment horizontal="left" vertical="top" wrapText="1"/>
    </xf>
    <xf numFmtId="0" fontId="11" fillId="6" borderId="0" xfId="0" applyFont="1" applyFill="1" applyAlignment="1">
      <alignment horizontal="left" vertical="top" wrapText="1"/>
    </xf>
    <xf numFmtId="0" fontId="11" fillId="6" borderId="25" xfId="0" applyFont="1" applyFill="1" applyBorder="1" applyAlignment="1">
      <alignment horizontal="left" vertical="top" wrapText="1"/>
    </xf>
    <xf numFmtId="0" fontId="11" fillId="4" borderId="30" xfId="0" applyFont="1" applyFill="1" applyBorder="1" applyAlignment="1">
      <alignment horizontal="left" vertical="top" wrapText="1"/>
    </xf>
    <xf numFmtId="0" fontId="10" fillId="4" borderId="0" xfId="0" applyFont="1" applyFill="1" applyAlignment="1">
      <alignment horizontal="left" vertical="top" wrapText="1"/>
    </xf>
    <xf numFmtId="0" fontId="10" fillId="4" borderId="25" xfId="0" applyFont="1" applyFill="1" applyBorder="1" applyAlignment="1">
      <alignment horizontal="left" vertical="top" wrapText="1"/>
    </xf>
    <xf numFmtId="49" fontId="0" fillId="2" borderId="30" xfId="0" applyNumberFormat="1" applyFill="1" applyBorder="1" applyAlignment="1" applyProtection="1">
      <alignment horizontal="center" vertical="top" wrapText="1"/>
      <protection locked="0"/>
    </xf>
    <xf numFmtId="49" fontId="0" fillId="2" borderId="0" xfId="0" applyNumberFormat="1" applyFill="1" applyAlignment="1" applyProtection="1">
      <alignment horizontal="center" vertical="top" wrapText="1"/>
      <protection locked="0"/>
    </xf>
    <xf numFmtId="49" fontId="0" fillId="2" borderId="25" xfId="0" applyNumberFormat="1" applyFill="1" applyBorder="1" applyAlignment="1" applyProtection="1">
      <alignment horizontal="center" vertical="top" wrapText="1"/>
      <protection locked="0"/>
    </xf>
    <xf numFmtId="49" fontId="0" fillId="2" borderId="31" xfId="0" applyNumberFormat="1" applyFill="1" applyBorder="1" applyAlignment="1" applyProtection="1">
      <alignment horizontal="center" vertical="top" wrapText="1"/>
      <protection locked="0"/>
    </xf>
    <xf numFmtId="49" fontId="0" fillId="2" borderId="27" xfId="0" applyNumberFormat="1" applyFill="1" applyBorder="1" applyAlignment="1" applyProtection="1">
      <alignment horizontal="center" vertical="top" wrapText="1"/>
      <protection locked="0"/>
    </xf>
    <xf numFmtId="49" fontId="0" fillId="2" borderId="28" xfId="0" applyNumberFormat="1" applyFill="1" applyBorder="1" applyAlignment="1" applyProtection="1">
      <alignment horizontal="center" vertical="top" wrapText="1"/>
      <protection locked="0"/>
    </xf>
    <xf numFmtId="0" fontId="11" fillId="4" borderId="0" xfId="0" applyFont="1" applyFill="1" applyAlignment="1">
      <alignment horizontal="left" vertical="top" wrapText="1"/>
    </xf>
    <xf numFmtId="0" fontId="11" fillId="4" borderId="25" xfId="0" applyFont="1" applyFill="1" applyBorder="1" applyAlignment="1">
      <alignment horizontal="left" vertical="top" wrapText="1"/>
    </xf>
    <xf numFmtId="49" fontId="0" fillId="2" borderId="30" xfId="0" applyNumberFormat="1" applyFill="1" applyBorder="1" applyAlignment="1" applyProtection="1">
      <alignment horizontal="left" vertical="top"/>
      <protection locked="0"/>
    </xf>
    <xf numFmtId="49" fontId="0" fillId="2" borderId="0" xfId="0" applyNumberFormat="1" applyFill="1" applyAlignment="1" applyProtection="1">
      <alignment horizontal="left" vertical="top"/>
      <protection locked="0"/>
    </xf>
    <xf numFmtId="49" fontId="0" fillId="2" borderId="25" xfId="0" applyNumberFormat="1" applyFill="1" applyBorder="1" applyAlignment="1" applyProtection="1">
      <alignment horizontal="left" vertical="top"/>
      <protection locked="0"/>
    </xf>
    <xf numFmtId="49" fontId="0" fillId="2" borderId="31" xfId="0" applyNumberFormat="1" applyFill="1" applyBorder="1" applyAlignment="1" applyProtection="1">
      <alignment horizontal="left" vertical="top"/>
      <protection locked="0"/>
    </xf>
    <xf numFmtId="49" fontId="0" fillId="2" borderId="27" xfId="0" applyNumberFormat="1" applyFill="1" applyBorder="1" applyAlignment="1" applyProtection="1">
      <alignment horizontal="left" vertical="top"/>
      <protection locked="0"/>
    </xf>
    <xf numFmtId="49" fontId="0" fillId="2" borderId="28" xfId="0" applyNumberFormat="1" applyFill="1" applyBorder="1" applyAlignment="1" applyProtection="1">
      <alignment horizontal="left" vertical="top"/>
      <protection locked="0"/>
    </xf>
    <xf numFmtId="0" fontId="18" fillId="5" borderId="29" xfId="0" applyFont="1" applyFill="1" applyBorder="1" applyAlignment="1">
      <alignment horizontal="left"/>
    </xf>
    <xf numFmtId="0" fontId="19" fillId="5" borderId="22" xfId="0" applyFont="1" applyFill="1" applyBorder="1" applyAlignment="1">
      <alignment horizontal="left"/>
    </xf>
    <xf numFmtId="0" fontId="19" fillId="5" borderId="23" xfId="0" applyFont="1" applyFill="1" applyBorder="1" applyAlignment="1">
      <alignment horizontal="left"/>
    </xf>
    <xf numFmtId="49" fontId="0" fillId="0" borderId="30" xfId="0" applyNumberFormat="1" applyBorder="1" applyAlignment="1" applyProtection="1">
      <alignment horizontal="left" vertical="top" wrapText="1"/>
      <protection locked="0"/>
    </xf>
    <xf numFmtId="49" fontId="0" fillId="0" borderId="0" xfId="0" applyNumberFormat="1" applyAlignment="1" applyProtection="1">
      <alignment horizontal="left" vertical="top" wrapText="1"/>
      <protection locked="0"/>
    </xf>
    <xf numFmtId="49" fontId="0" fillId="0" borderId="25" xfId="0" applyNumberFormat="1" applyBorder="1" applyAlignment="1" applyProtection="1">
      <alignment horizontal="left" vertical="top" wrapText="1"/>
      <protection locked="0"/>
    </xf>
    <xf numFmtId="49" fontId="0" fillId="0" borderId="31" xfId="0" applyNumberFormat="1" applyBorder="1" applyAlignment="1" applyProtection="1">
      <alignment horizontal="left" vertical="top" wrapText="1"/>
      <protection locked="0"/>
    </xf>
    <xf numFmtId="49" fontId="0" fillId="0" borderId="27" xfId="0" applyNumberFormat="1" applyBorder="1" applyAlignment="1" applyProtection="1">
      <alignment horizontal="left" vertical="top" wrapText="1"/>
      <protection locked="0"/>
    </xf>
    <xf numFmtId="49" fontId="0" fillId="0" borderId="28" xfId="0" applyNumberFormat="1" applyBorder="1" applyAlignment="1" applyProtection="1">
      <alignment horizontal="left" vertical="top" wrapText="1"/>
      <protection locked="0"/>
    </xf>
    <xf numFmtId="0" fontId="14" fillId="5" borderId="32" xfId="0" applyFont="1" applyFill="1" applyBorder="1" applyAlignment="1">
      <alignment horizontal="center"/>
    </xf>
    <xf numFmtId="0" fontId="14" fillId="5" borderId="33" xfId="0" applyFont="1" applyFill="1" applyBorder="1" applyAlignment="1">
      <alignment horizontal="center"/>
    </xf>
    <xf numFmtId="0" fontId="14" fillId="5" borderId="34" xfId="0" applyFont="1" applyFill="1" applyBorder="1" applyAlignment="1">
      <alignment horizontal="center"/>
    </xf>
    <xf numFmtId="0" fontId="0" fillId="0" borderId="40" xfId="0" applyBorder="1" applyAlignment="1">
      <alignment horizontal="center"/>
    </xf>
    <xf numFmtId="0" fontId="0" fillId="0" borderId="48" xfId="0" applyBorder="1" applyAlignment="1">
      <alignment horizontal="center"/>
    </xf>
    <xf numFmtId="0" fontId="7" fillId="4" borderId="30" xfId="0" applyFont="1" applyFill="1" applyBorder="1" applyAlignment="1">
      <alignment horizontal="left" vertical="top" wrapText="1"/>
    </xf>
    <xf numFmtId="0" fontId="0" fillId="4" borderId="0" xfId="0" applyFill="1" applyAlignment="1">
      <alignment horizontal="left" vertical="top" wrapText="1"/>
    </xf>
    <xf numFmtId="0" fontId="0" fillId="4" borderId="25" xfId="0" applyFill="1" applyBorder="1" applyAlignment="1">
      <alignment horizontal="left" vertical="top" wrapText="1"/>
    </xf>
    <xf numFmtId="49" fontId="0" fillId="0" borderId="30" xfId="0" applyNumberFormat="1" applyBorder="1" applyAlignment="1" applyProtection="1">
      <alignment horizontal="left" vertical="top"/>
      <protection locked="0"/>
    </xf>
    <xf numFmtId="49" fontId="0" fillId="0" borderId="0" xfId="0" applyNumberFormat="1" applyAlignment="1" applyProtection="1">
      <alignment horizontal="left" vertical="top"/>
      <protection locked="0"/>
    </xf>
    <xf numFmtId="49" fontId="0" fillId="0" borderId="25" xfId="0" applyNumberFormat="1" applyBorder="1" applyAlignment="1" applyProtection="1">
      <alignment horizontal="left" vertical="top"/>
      <protection locked="0"/>
    </xf>
    <xf numFmtId="49" fontId="0" fillId="0" borderId="31" xfId="0" applyNumberFormat="1" applyBorder="1" applyAlignment="1" applyProtection="1">
      <alignment horizontal="left" vertical="top"/>
      <protection locked="0"/>
    </xf>
    <xf numFmtId="49" fontId="0" fillId="0" borderId="27" xfId="0" applyNumberFormat="1" applyBorder="1" applyAlignment="1" applyProtection="1">
      <alignment horizontal="left" vertical="top"/>
      <protection locked="0"/>
    </xf>
    <xf numFmtId="49" fontId="0" fillId="0" borderId="28" xfId="0" applyNumberFormat="1" applyBorder="1" applyAlignment="1" applyProtection="1">
      <alignment horizontal="left" vertical="top"/>
      <protection locked="0"/>
    </xf>
    <xf numFmtId="49" fontId="3" fillId="8" borderId="24" xfId="0" applyNumberFormat="1" applyFont="1" applyFill="1" applyBorder="1" applyAlignment="1" applyProtection="1">
      <alignment horizontal="center" vertical="top" wrapText="1"/>
      <protection locked="0"/>
    </xf>
    <xf numFmtId="49" fontId="3" fillId="8" borderId="46" xfId="0" applyNumberFormat="1" applyFont="1" applyFill="1" applyBorder="1" applyAlignment="1" applyProtection="1">
      <alignment horizontal="center" vertical="top" wrapText="1"/>
      <protection locked="0"/>
    </xf>
    <xf numFmtId="49" fontId="3" fillId="8" borderId="0" xfId="0" applyNumberFormat="1" applyFont="1" applyFill="1" applyAlignment="1" applyProtection="1">
      <alignment horizontal="center" vertical="top" wrapText="1"/>
      <protection locked="0"/>
    </xf>
    <xf numFmtId="0" fontId="0" fillId="0" borderId="24" xfId="0" applyBorder="1" applyAlignment="1">
      <alignment horizontal="center"/>
    </xf>
    <xf numFmtId="0" fontId="0" fillId="0" borderId="46" xfId="0" applyBorder="1" applyAlignment="1">
      <alignment horizontal="center"/>
    </xf>
    <xf numFmtId="0" fontId="20" fillId="0" borderId="33" xfId="0" applyFont="1" applyBorder="1" applyAlignment="1">
      <alignment horizontal="left"/>
    </xf>
    <xf numFmtId="49" fontId="3" fillId="8" borderId="30" xfId="0" applyNumberFormat="1" applyFont="1" applyFill="1" applyBorder="1" applyAlignment="1" applyProtection="1">
      <alignment horizontal="center" vertical="top" wrapText="1"/>
      <protection locked="0"/>
    </xf>
    <xf numFmtId="0" fontId="3" fillId="0" borderId="19" xfId="0" applyFont="1" applyBorder="1" applyAlignment="1">
      <alignment horizontal="left" vertical="top"/>
    </xf>
    <xf numFmtId="0" fontId="3" fillId="0" borderId="21" xfId="0" applyFont="1" applyBorder="1" applyAlignment="1">
      <alignment horizontal="left" vertical="top"/>
    </xf>
    <xf numFmtId="0" fontId="0" fillId="0" borderId="41" xfId="0" applyBorder="1" applyAlignment="1">
      <alignment horizontal="center"/>
    </xf>
    <xf numFmtId="0" fontId="0" fillId="0" borderId="30" xfId="0" applyBorder="1" applyAlignment="1">
      <alignment horizontal="center"/>
    </xf>
    <xf numFmtId="0" fontId="3" fillId="0" borderId="30" xfId="0" applyFont="1" applyBorder="1" applyAlignment="1">
      <alignment horizontal="center"/>
    </xf>
    <xf numFmtId="0" fontId="3" fillId="0" borderId="46" xfId="0" applyFont="1" applyBorder="1" applyAlignment="1">
      <alignment horizontal="center"/>
    </xf>
    <xf numFmtId="0" fontId="0" fillId="0" borderId="47" xfId="0" applyBorder="1" applyAlignment="1">
      <alignment horizontal="center"/>
    </xf>
    <xf numFmtId="0" fontId="9" fillId="4" borderId="30" xfId="0" applyFont="1" applyFill="1" applyBorder="1" applyAlignment="1">
      <alignment horizontal="center" vertical="center" wrapText="1"/>
    </xf>
    <xf numFmtId="0" fontId="9" fillId="4" borderId="0" xfId="0" applyFont="1" applyFill="1" applyAlignment="1">
      <alignment horizontal="center" vertical="center" wrapText="1"/>
    </xf>
    <xf numFmtId="0" fontId="9" fillId="4" borderId="25" xfId="0" applyFont="1" applyFill="1" applyBorder="1" applyAlignment="1">
      <alignment horizontal="center" vertical="center" wrapText="1"/>
    </xf>
    <xf numFmtId="0" fontId="32" fillId="5" borderId="32" xfId="0" applyFont="1" applyFill="1" applyBorder="1" applyAlignment="1">
      <alignment horizontal="center" vertical="center"/>
    </xf>
    <xf numFmtId="0" fontId="33" fillId="5" borderId="33" xfId="0" applyFont="1" applyFill="1" applyBorder="1" applyAlignment="1">
      <alignment horizontal="center" vertical="center"/>
    </xf>
    <xf numFmtId="0" fontId="33" fillId="5" borderId="34" xfId="0" applyFont="1" applyFill="1" applyBorder="1" applyAlignment="1">
      <alignment horizontal="center" vertical="center"/>
    </xf>
    <xf numFmtId="0" fontId="9" fillId="4" borderId="31" xfId="0" applyFont="1" applyFill="1" applyBorder="1" applyAlignment="1">
      <alignment horizontal="center" vertical="center" wrapText="1"/>
    </xf>
    <xf numFmtId="0" fontId="9" fillId="4" borderId="27" xfId="0" applyFont="1" applyFill="1" applyBorder="1" applyAlignment="1">
      <alignment horizontal="center" vertical="center" wrapText="1"/>
    </xf>
    <xf numFmtId="0" fontId="9" fillId="4" borderId="28" xfId="0" applyFont="1" applyFill="1" applyBorder="1" applyAlignment="1">
      <alignment horizontal="center" vertical="center" wrapText="1"/>
    </xf>
    <xf numFmtId="0" fontId="6" fillId="2" borderId="19" xfId="0" applyFont="1" applyFill="1" applyBorder="1" applyAlignment="1">
      <alignment horizontal="left" vertical="center" wrapText="1"/>
    </xf>
    <xf numFmtId="0" fontId="6" fillId="2" borderId="20" xfId="0" applyFont="1" applyFill="1" applyBorder="1" applyAlignment="1">
      <alignment horizontal="left" vertical="center" wrapText="1"/>
    </xf>
    <xf numFmtId="0" fontId="6" fillId="2" borderId="82" xfId="0" applyFont="1" applyFill="1" applyBorder="1" applyAlignment="1">
      <alignment horizontal="left" vertical="center" wrapText="1"/>
    </xf>
    <xf numFmtId="0" fontId="6" fillId="3" borderId="19" xfId="0" applyFont="1" applyFill="1" applyBorder="1" applyAlignment="1">
      <alignment horizontal="left" vertical="center"/>
    </xf>
    <xf numFmtId="0" fontId="6" fillId="3" borderId="20" xfId="0" applyFont="1" applyFill="1" applyBorder="1" applyAlignment="1">
      <alignment horizontal="left" vertical="center"/>
    </xf>
    <xf numFmtId="0" fontId="6" fillId="3" borderId="82" xfId="0" applyFont="1" applyFill="1" applyBorder="1" applyAlignment="1">
      <alignment horizontal="left" vertical="center"/>
    </xf>
    <xf numFmtId="0" fontId="6" fillId="3" borderId="35" xfId="0" applyFont="1" applyFill="1" applyBorder="1" applyAlignment="1">
      <alignment horizontal="left" vertical="center" wrapText="1"/>
    </xf>
    <xf numFmtId="0" fontId="6" fillId="3" borderId="56" xfId="0" applyFont="1" applyFill="1" applyBorder="1" applyAlignment="1">
      <alignment horizontal="left" vertical="center" wrapText="1"/>
    </xf>
    <xf numFmtId="0" fontId="6" fillId="3" borderId="57" xfId="0" applyFont="1" applyFill="1" applyBorder="1" applyAlignment="1">
      <alignment horizontal="left" vertical="center" wrapText="1"/>
    </xf>
    <xf numFmtId="0" fontId="35" fillId="5" borderId="51" xfId="0" applyFont="1" applyFill="1" applyBorder="1" applyAlignment="1">
      <alignment horizontal="center" vertical="center" wrapText="1"/>
    </xf>
    <xf numFmtId="0" fontId="35" fillId="5" borderId="43" xfId="0" applyFont="1" applyFill="1" applyBorder="1" applyAlignment="1">
      <alignment horizontal="center" vertical="center" wrapText="1"/>
    </xf>
    <xf numFmtId="0" fontId="35" fillId="5" borderId="44"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4" xfId="0" applyFont="1" applyFill="1" applyBorder="1" applyAlignment="1">
      <alignment horizontal="center" vertical="center" wrapText="1"/>
    </xf>
    <xf numFmtId="164" fontId="0" fillId="0" borderId="16" xfId="0" applyNumberFormat="1" applyBorder="1" applyAlignment="1" applyProtection="1">
      <alignment horizontal="center" vertical="center"/>
      <protection locked="0"/>
    </xf>
    <xf numFmtId="164" fontId="0" fillId="0" borderId="65" xfId="0" applyNumberFormat="1" applyBorder="1" applyAlignment="1" applyProtection="1">
      <alignment horizontal="center" vertical="center"/>
      <protection locked="0"/>
    </xf>
    <xf numFmtId="164" fontId="0" fillId="0" borderId="19" xfId="0" applyNumberFormat="1" applyBorder="1" applyAlignment="1" applyProtection="1">
      <alignment horizontal="center" vertical="center"/>
      <protection locked="0"/>
    </xf>
    <xf numFmtId="164" fontId="0" fillId="0" borderId="21" xfId="0" applyNumberFormat="1" applyBorder="1" applyAlignment="1" applyProtection="1">
      <alignment horizontal="center" vertical="center"/>
      <protection locked="0"/>
    </xf>
    <xf numFmtId="2" fontId="0" fillId="0" borderId="35" xfId="0" applyNumberFormat="1" applyBorder="1" applyAlignment="1" applyProtection="1">
      <alignment horizontal="center" vertical="center"/>
      <protection locked="0"/>
    </xf>
    <xf numFmtId="2" fontId="0" fillId="0" borderId="36" xfId="0" applyNumberFormat="1" applyBorder="1" applyAlignment="1" applyProtection="1">
      <alignment horizontal="center" vertical="center"/>
      <protection locked="0"/>
    </xf>
    <xf numFmtId="0" fontId="0" fillId="6" borderId="76" xfId="0" applyFill="1" applyBorder="1" applyAlignment="1">
      <alignment horizontal="center" vertical="center"/>
    </xf>
    <xf numFmtId="0" fontId="0" fillId="6" borderId="22" xfId="0" applyFill="1" applyBorder="1" applyAlignment="1">
      <alignment horizontal="center" vertical="center"/>
    </xf>
    <xf numFmtId="0" fontId="0" fillId="6" borderId="23" xfId="0" applyFill="1" applyBorder="1" applyAlignment="1">
      <alignment horizontal="center" vertical="center"/>
    </xf>
    <xf numFmtId="0" fontId="0" fillId="6" borderId="24" xfId="0" applyFill="1" applyBorder="1" applyAlignment="1">
      <alignment horizontal="center" vertical="center"/>
    </xf>
    <xf numFmtId="0" fontId="0" fillId="6" borderId="0" xfId="0" applyFill="1" applyAlignment="1">
      <alignment horizontal="center" vertical="center"/>
    </xf>
    <xf numFmtId="0" fontId="0" fillId="6" borderId="25" xfId="0" applyFill="1" applyBorder="1" applyAlignment="1">
      <alignment horizontal="center" vertical="center"/>
    </xf>
    <xf numFmtId="0" fontId="0" fillId="6" borderId="26" xfId="0" applyFill="1" applyBorder="1" applyAlignment="1">
      <alignment horizontal="center" vertical="center"/>
    </xf>
    <xf numFmtId="0" fontId="0" fillId="6" borderId="27" xfId="0" applyFill="1" applyBorder="1" applyAlignment="1">
      <alignment horizontal="center" vertical="center"/>
    </xf>
    <xf numFmtId="0" fontId="0" fillId="6" borderId="28" xfId="0" applyFill="1" applyBorder="1" applyAlignment="1">
      <alignment horizontal="center" vertical="center"/>
    </xf>
    <xf numFmtId="0" fontId="9" fillId="5" borderId="2" xfId="0" applyFont="1" applyFill="1" applyBorder="1" applyAlignment="1">
      <alignment horizontal="center" vertical="center" wrapText="1"/>
    </xf>
    <xf numFmtId="0" fontId="6" fillId="3" borderId="19" xfId="0" applyFont="1" applyFill="1" applyBorder="1" applyAlignment="1">
      <alignment horizontal="left" vertical="center" wrapText="1"/>
    </xf>
    <xf numFmtId="0" fontId="6" fillId="3" borderId="20" xfId="0" applyFont="1" applyFill="1" applyBorder="1" applyAlignment="1">
      <alignment horizontal="left" vertical="center" wrapText="1"/>
    </xf>
    <xf numFmtId="0" fontId="6" fillId="3" borderId="82" xfId="0" applyFont="1" applyFill="1" applyBorder="1" applyAlignment="1">
      <alignment horizontal="left" vertical="center" wrapText="1"/>
    </xf>
    <xf numFmtId="0" fontId="6" fillId="3" borderId="19" xfId="0" applyFont="1" applyFill="1" applyBorder="1" applyAlignment="1" applyProtection="1">
      <alignment horizontal="center" vertical="center"/>
      <protection locked="0"/>
    </xf>
    <xf numFmtId="0" fontId="6" fillId="3" borderId="20" xfId="0" applyFont="1" applyFill="1" applyBorder="1" applyAlignment="1" applyProtection="1">
      <alignment horizontal="center" vertical="center"/>
      <protection locked="0"/>
    </xf>
    <xf numFmtId="0" fontId="6" fillId="3" borderId="82" xfId="0" applyFont="1" applyFill="1" applyBorder="1" applyAlignment="1" applyProtection="1">
      <alignment horizontal="center" vertical="center"/>
      <protection locked="0"/>
    </xf>
    <xf numFmtId="0" fontId="0" fillId="6" borderId="37" xfId="0" applyFill="1" applyBorder="1" applyAlignment="1">
      <alignment horizontal="center" vertical="center"/>
    </xf>
    <xf numFmtId="0" fontId="0" fillId="6" borderId="38" xfId="0" applyFill="1" applyBorder="1" applyAlignment="1">
      <alignment horizontal="center" vertical="center"/>
    </xf>
    <xf numFmtId="0" fontId="0" fillId="6" borderId="39" xfId="0" applyFill="1" applyBorder="1" applyAlignment="1">
      <alignment horizontal="center" vertical="center"/>
    </xf>
    <xf numFmtId="0" fontId="0" fillId="6" borderId="40" xfId="0" applyFill="1" applyBorder="1" applyAlignment="1">
      <alignment horizontal="center" vertical="center"/>
    </xf>
    <xf numFmtId="0" fontId="0" fillId="6" borderId="41" xfId="0" applyFill="1" applyBorder="1" applyAlignment="1">
      <alignment horizontal="center" vertical="center"/>
    </xf>
    <xf numFmtId="0" fontId="0" fillId="6" borderId="42" xfId="0" applyFill="1" applyBorder="1" applyAlignment="1">
      <alignment horizontal="center" vertical="center"/>
    </xf>
    <xf numFmtId="0" fontId="6" fillId="3" borderId="19" xfId="0" applyFont="1" applyFill="1" applyBorder="1" applyAlignment="1">
      <alignment horizontal="center" vertical="center"/>
    </xf>
    <xf numFmtId="0" fontId="6" fillId="3" borderId="21" xfId="0" applyFont="1" applyFill="1" applyBorder="1" applyAlignment="1">
      <alignment horizontal="center" vertical="center"/>
    </xf>
    <xf numFmtId="0" fontId="44" fillId="18" borderId="32" xfId="0" applyFont="1" applyFill="1" applyBorder="1" applyAlignment="1">
      <alignment horizontal="center" vertical="center" wrapText="1"/>
    </xf>
    <xf numFmtId="0" fontId="44" fillId="18" borderId="34" xfId="0" applyFont="1" applyFill="1" applyBorder="1" applyAlignment="1">
      <alignment horizontal="center" vertical="center" wrapText="1"/>
    </xf>
    <xf numFmtId="0" fontId="0" fillId="18" borderId="88" xfId="0" applyFill="1" applyBorder="1" applyAlignment="1" applyProtection="1">
      <alignment horizontal="center" vertical="center" wrapText="1"/>
      <protection locked="0"/>
    </xf>
    <xf numFmtId="0" fontId="0" fillId="18" borderId="56" xfId="0" applyFill="1" applyBorder="1" applyAlignment="1" applyProtection="1">
      <alignment horizontal="center" vertical="center" wrapText="1"/>
      <protection locked="0"/>
    </xf>
    <xf numFmtId="0" fontId="0" fillId="18" borderId="57" xfId="0" applyFill="1" applyBorder="1" applyAlignment="1" applyProtection="1">
      <alignment horizontal="center" vertical="center" wrapText="1"/>
      <protection locked="0"/>
    </xf>
    <xf numFmtId="0" fontId="3" fillId="18" borderId="35" xfId="0" applyFont="1" applyFill="1" applyBorder="1" applyAlignment="1">
      <alignment horizontal="center" vertical="center" wrapText="1"/>
    </xf>
    <xf numFmtId="0" fontId="3" fillId="18" borderId="56" xfId="0" applyFont="1" applyFill="1" applyBorder="1" applyAlignment="1">
      <alignment horizontal="center" vertical="center" wrapText="1"/>
    </xf>
    <xf numFmtId="0" fontId="3" fillId="18" borderId="57" xfId="0" applyFont="1" applyFill="1" applyBorder="1" applyAlignment="1">
      <alignment horizontal="center" vertical="center" wrapText="1"/>
    </xf>
    <xf numFmtId="0" fontId="14" fillId="18" borderId="85" xfId="0" applyFont="1" applyFill="1" applyBorder="1" applyAlignment="1">
      <alignment horizontal="center" vertical="center"/>
    </xf>
    <xf numFmtId="0" fontId="14" fillId="18" borderId="20" xfId="0" applyFont="1" applyFill="1" applyBorder="1" applyAlignment="1">
      <alignment horizontal="center" vertical="center"/>
    </xf>
    <xf numFmtId="0" fontId="14" fillId="18" borderId="82" xfId="0" applyFont="1" applyFill="1" applyBorder="1" applyAlignment="1">
      <alignment horizontal="center" vertical="center"/>
    </xf>
    <xf numFmtId="0" fontId="47" fillId="18" borderId="53" xfId="0" applyFont="1" applyFill="1" applyBorder="1" applyAlignment="1" applyProtection="1">
      <alignment horizontal="center" vertical="top" wrapText="1"/>
      <protection locked="0"/>
    </xf>
    <xf numFmtId="0" fontId="47" fillId="18" borderId="38" xfId="0" applyFont="1" applyFill="1" applyBorder="1" applyAlignment="1" applyProtection="1">
      <alignment horizontal="center" vertical="top" wrapText="1"/>
      <protection locked="0"/>
    </xf>
    <xf numFmtId="0" fontId="47" fillId="18" borderId="39" xfId="0" applyFont="1" applyFill="1" applyBorder="1" applyAlignment="1" applyProtection="1">
      <alignment horizontal="center" vertical="top" wrapText="1"/>
      <protection locked="0"/>
    </xf>
    <xf numFmtId="0" fontId="47" fillId="18" borderId="47" xfId="0" applyFont="1" applyFill="1" applyBorder="1" applyAlignment="1" applyProtection="1">
      <alignment horizontal="center" vertical="top" wrapText="1"/>
      <protection locked="0"/>
    </xf>
    <xf numFmtId="0" fontId="47" fillId="18" borderId="41" xfId="0" applyFont="1" applyFill="1" applyBorder="1" applyAlignment="1" applyProtection="1">
      <alignment horizontal="center" vertical="top" wrapText="1"/>
      <protection locked="0"/>
    </xf>
    <xf numFmtId="0" fontId="47" fillId="18" borderId="42" xfId="0" applyFont="1" applyFill="1" applyBorder="1" applyAlignment="1" applyProtection="1">
      <alignment horizontal="center" vertical="top" wrapText="1"/>
      <protection locked="0"/>
    </xf>
    <xf numFmtId="0" fontId="10" fillId="18" borderId="53" xfId="0" applyFont="1" applyFill="1" applyBorder="1" applyAlignment="1" applyProtection="1">
      <alignment horizontal="left" vertical="top" wrapText="1"/>
      <protection locked="0"/>
    </xf>
    <xf numFmtId="0" fontId="10" fillId="18" borderId="38" xfId="0" applyFont="1" applyFill="1" applyBorder="1" applyAlignment="1" applyProtection="1">
      <alignment horizontal="left" vertical="top" wrapText="1"/>
      <protection locked="0"/>
    </xf>
    <xf numFmtId="0" fontId="10" fillId="18" borderId="39" xfId="0" applyFont="1" applyFill="1" applyBorder="1" applyAlignment="1" applyProtection="1">
      <alignment horizontal="left" vertical="top" wrapText="1"/>
      <protection locked="0"/>
    </xf>
    <xf numFmtId="0" fontId="10" fillId="18" borderId="47" xfId="0" applyFont="1" applyFill="1" applyBorder="1" applyAlignment="1" applyProtection="1">
      <alignment horizontal="left" vertical="top" wrapText="1"/>
      <protection locked="0"/>
    </xf>
    <xf numFmtId="0" fontId="10" fillId="18" borderId="41" xfId="0" applyFont="1" applyFill="1" applyBorder="1" applyAlignment="1" applyProtection="1">
      <alignment horizontal="left" vertical="top" wrapText="1"/>
      <protection locked="0"/>
    </xf>
    <xf numFmtId="0" fontId="10" fillId="18" borderId="42" xfId="0" applyFont="1" applyFill="1" applyBorder="1" applyAlignment="1" applyProtection="1">
      <alignment horizontal="left" vertical="top" wrapText="1"/>
      <protection locked="0"/>
    </xf>
    <xf numFmtId="0" fontId="3" fillId="0" borderId="30" xfId="0" applyFont="1" applyBorder="1" applyAlignment="1">
      <alignment horizontal="center" vertical="center" wrapText="1"/>
    </xf>
    <xf numFmtId="0" fontId="3" fillId="0" borderId="0" xfId="0" applyFont="1" applyAlignment="1">
      <alignment horizontal="center" vertical="center" wrapText="1"/>
    </xf>
    <xf numFmtId="0" fontId="26" fillId="12" borderId="32" xfId="0" applyFont="1" applyFill="1" applyBorder="1" applyAlignment="1">
      <alignment horizontal="left" vertical="center" wrapText="1"/>
    </xf>
    <xf numFmtId="0" fontId="26" fillId="12" borderId="33" xfId="0" applyFont="1" applyFill="1" applyBorder="1" applyAlignment="1">
      <alignment horizontal="left" vertical="center" wrapText="1"/>
    </xf>
    <xf numFmtId="0" fontId="26" fillId="12" borderId="52" xfId="0" applyFont="1" applyFill="1" applyBorder="1" applyAlignment="1">
      <alignment horizontal="left" vertical="center" wrapText="1"/>
    </xf>
    <xf numFmtId="0" fontId="3" fillId="0" borderId="62" xfId="0" applyFont="1" applyBorder="1" applyAlignment="1">
      <alignment horizontal="center" vertical="center" wrapText="1"/>
    </xf>
    <xf numFmtId="0" fontId="3" fillId="0" borderId="63" xfId="0" applyFont="1" applyBorder="1" applyAlignment="1">
      <alignment horizontal="center" vertical="center" wrapText="1"/>
    </xf>
    <xf numFmtId="0" fontId="3" fillId="0" borderId="64" xfId="0" applyFont="1" applyBorder="1" applyAlignment="1">
      <alignment horizontal="center" vertical="center" wrapText="1"/>
    </xf>
    <xf numFmtId="0" fontId="3" fillId="17" borderId="51" xfId="0" applyFont="1" applyFill="1" applyBorder="1" applyAlignment="1">
      <alignment horizontal="center" vertical="center" wrapText="1"/>
    </xf>
    <xf numFmtId="0" fontId="3" fillId="17" borderId="78" xfId="0" applyFont="1" applyFill="1" applyBorder="1" applyAlignment="1">
      <alignment horizontal="center" vertical="center" wrapText="1"/>
    </xf>
    <xf numFmtId="0" fontId="39" fillId="5" borderId="32" xfId="0" applyFont="1" applyFill="1" applyBorder="1" applyAlignment="1">
      <alignment horizontal="center" vertical="center"/>
    </xf>
    <xf numFmtId="0" fontId="39" fillId="5" borderId="33" xfId="0" applyFont="1" applyFill="1" applyBorder="1" applyAlignment="1">
      <alignment horizontal="center" vertical="center"/>
    </xf>
    <xf numFmtId="0" fontId="39" fillId="5" borderId="34" xfId="0" applyFont="1" applyFill="1" applyBorder="1" applyAlignment="1">
      <alignment horizontal="center" vertical="center"/>
    </xf>
    <xf numFmtId="0" fontId="5" fillId="5" borderId="31" xfId="0" applyFont="1" applyFill="1" applyBorder="1" applyAlignment="1">
      <alignment horizontal="center" vertical="center"/>
    </xf>
    <xf numFmtId="0" fontId="5" fillId="5" borderId="54" xfId="0" applyFont="1" applyFill="1" applyBorder="1" applyAlignment="1">
      <alignment horizontal="center" vertical="center"/>
    </xf>
    <xf numFmtId="0" fontId="3" fillId="0" borderId="31"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8" xfId="0" applyFont="1"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xf>
    <xf numFmtId="0" fontId="0" fillId="0" borderId="64" xfId="0" applyBorder="1" applyAlignment="1">
      <alignment horizontal="center" vertical="center"/>
    </xf>
    <xf numFmtId="0" fontId="5" fillId="5" borderId="51" xfId="0" applyFont="1" applyFill="1" applyBorder="1" applyAlignment="1">
      <alignment horizontal="center" vertical="center"/>
    </xf>
    <xf numFmtId="0" fontId="5" fillId="5" borderId="66" xfId="0" applyFont="1" applyFill="1" applyBorder="1" applyAlignment="1">
      <alignment horizontal="center" vertical="center"/>
    </xf>
    <xf numFmtId="0" fontId="5" fillId="5" borderId="30" xfId="0" applyFont="1" applyFill="1" applyBorder="1" applyAlignment="1">
      <alignment horizontal="center" vertical="center"/>
    </xf>
    <xf numFmtId="0" fontId="5" fillId="5" borderId="78" xfId="0" applyFont="1" applyFill="1" applyBorder="1" applyAlignment="1">
      <alignment horizontal="center" vertical="center"/>
    </xf>
    <xf numFmtId="0" fontId="5" fillId="14" borderId="29" xfId="0" applyFont="1" applyFill="1" applyBorder="1" applyAlignment="1">
      <alignment horizontal="center" vertical="center"/>
    </xf>
    <xf numFmtId="0" fontId="5" fillId="14" borderId="78" xfId="0" applyFont="1" applyFill="1" applyBorder="1" applyAlignment="1">
      <alignment horizontal="center" vertical="center"/>
    </xf>
    <xf numFmtId="0" fontId="3" fillId="17" borderId="29" xfId="0" applyFont="1" applyFill="1" applyBorder="1" applyAlignment="1">
      <alignment horizontal="center" vertical="center" wrapText="1"/>
    </xf>
    <xf numFmtId="0" fontId="3" fillId="17" borderId="31" xfId="0" applyFont="1" applyFill="1" applyBorder="1" applyAlignment="1">
      <alignment horizontal="center" vertical="center" wrapText="1"/>
    </xf>
    <xf numFmtId="0" fontId="37" fillId="0" borderId="26" xfId="0" applyFont="1" applyBorder="1" applyAlignment="1">
      <alignment horizontal="center" vertical="top"/>
    </xf>
    <xf numFmtId="0" fontId="37" fillId="0" borderId="27" xfId="0" applyFont="1" applyBorder="1" applyAlignment="1">
      <alignment horizontal="center" vertical="top"/>
    </xf>
    <xf numFmtId="0" fontId="37" fillId="0" borderId="28" xfId="0" applyFont="1" applyBorder="1" applyAlignment="1">
      <alignment horizontal="center" vertical="top"/>
    </xf>
    <xf numFmtId="0" fontId="38" fillId="16" borderId="70" xfId="4" applyFont="1" applyBorder="1" applyAlignment="1" applyProtection="1">
      <alignment horizontal="center" vertical="center" wrapText="1"/>
    </xf>
    <xf numFmtId="0" fontId="38" fillId="16" borderId="0" xfId="4" applyFont="1" applyBorder="1" applyAlignment="1" applyProtection="1">
      <alignment horizontal="center" vertical="center" wrapText="1"/>
    </xf>
    <xf numFmtId="0" fontId="38" fillId="16" borderId="74" xfId="4" applyFont="1" applyBorder="1" applyAlignment="1" applyProtection="1">
      <alignment horizontal="center" vertical="center" wrapText="1"/>
    </xf>
    <xf numFmtId="0" fontId="38" fillId="16" borderId="71" xfId="4" applyFont="1" applyBorder="1" applyAlignment="1" applyProtection="1">
      <alignment horizontal="center" vertical="center" wrapText="1"/>
    </xf>
    <xf numFmtId="0" fontId="38" fillId="16" borderId="72" xfId="4" applyFont="1" applyBorder="1" applyAlignment="1" applyProtection="1">
      <alignment horizontal="center" vertical="center" wrapText="1"/>
    </xf>
    <xf numFmtId="0" fontId="38" fillId="16" borderId="75" xfId="4" applyFont="1" applyBorder="1" applyAlignment="1" applyProtection="1">
      <alignment horizontal="center" vertical="center" wrapText="1"/>
    </xf>
    <xf numFmtId="0" fontId="0" fillId="7" borderId="1" xfId="0" applyFill="1" applyBorder="1" applyAlignment="1" applyProtection="1">
      <alignment horizontal="center"/>
      <protection locked="0"/>
    </xf>
    <xf numFmtId="0" fontId="0" fillId="7" borderId="6" xfId="0" applyFill="1" applyBorder="1" applyAlignment="1" applyProtection="1">
      <alignment horizontal="center"/>
      <protection locked="0"/>
    </xf>
    <xf numFmtId="0" fontId="5" fillId="5" borderId="32" xfId="0" applyFont="1" applyFill="1" applyBorder="1" applyAlignment="1">
      <alignment horizontal="center" vertical="center"/>
    </xf>
    <xf numFmtId="0" fontId="5" fillId="5" borderId="52" xfId="0" applyFont="1" applyFill="1" applyBorder="1" applyAlignment="1">
      <alignment horizontal="center" vertical="center"/>
    </xf>
    <xf numFmtId="0" fontId="14" fillId="5" borderId="31" xfId="0" applyFont="1" applyFill="1" applyBorder="1" applyAlignment="1">
      <alignment horizontal="center"/>
    </xf>
    <xf numFmtId="0" fontId="14" fillId="5" borderId="27" xfId="0" applyFont="1" applyFill="1" applyBorder="1" applyAlignment="1">
      <alignment horizontal="center"/>
    </xf>
    <xf numFmtId="0" fontId="14" fillId="5" borderId="54" xfId="0" applyFont="1" applyFill="1" applyBorder="1" applyAlignment="1">
      <alignment horizontal="center"/>
    </xf>
    <xf numFmtId="0" fontId="3" fillId="7" borderId="40" xfId="0" applyFont="1" applyFill="1" applyBorder="1" applyAlignment="1">
      <alignment horizontal="center" vertical="center"/>
    </xf>
    <xf numFmtId="0" fontId="3" fillId="7" borderId="41" xfId="0" applyFont="1" applyFill="1" applyBorder="1" applyAlignment="1">
      <alignment horizontal="center" vertical="center"/>
    </xf>
    <xf numFmtId="0" fontId="3" fillId="10" borderId="19" xfId="0" applyFont="1" applyFill="1" applyBorder="1" applyAlignment="1">
      <alignment horizontal="center" vertical="center"/>
    </xf>
    <xf numFmtId="0" fontId="3" fillId="10" borderId="20" xfId="0" applyFont="1" applyFill="1" applyBorder="1" applyAlignment="1">
      <alignment horizontal="center" vertical="center"/>
    </xf>
    <xf numFmtId="0" fontId="3" fillId="10" borderId="21" xfId="0" applyFont="1" applyFill="1" applyBorder="1" applyAlignment="1">
      <alignment horizontal="center" vertical="center"/>
    </xf>
    <xf numFmtId="165" fontId="29" fillId="16" borderId="1" xfId="4" applyNumberFormat="1" applyFont="1" applyBorder="1" applyAlignment="1" applyProtection="1">
      <alignment horizontal="center" vertical="center"/>
    </xf>
    <xf numFmtId="0" fontId="29" fillId="16" borderId="1" xfId="4" applyFont="1" applyBorder="1" applyAlignment="1" applyProtection="1">
      <alignment horizontal="center" vertical="center"/>
    </xf>
    <xf numFmtId="0" fontId="29" fillId="16" borderId="6" xfId="4" applyFont="1" applyBorder="1" applyAlignment="1" applyProtection="1">
      <alignment horizontal="center" vertical="center"/>
    </xf>
    <xf numFmtId="0" fontId="28" fillId="16" borderId="83" xfId="4" applyBorder="1" applyAlignment="1" applyProtection="1">
      <alignment horizontal="center" vertical="center" wrapText="1"/>
    </xf>
    <xf numFmtId="0" fontId="28" fillId="16" borderId="69" xfId="4" applyBorder="1" applyAlignment="1" applyProtection="1">
      <alignment horizontal="center" vertical="center" wrapText="1"/>
    </xf>
    <xf numFmtId="0" fontId="28" fillId="16" borderId="73" xfId="4" applyBorder="1" applyAlignment="1" applyProtection="1">
      <alignment horizontal="center" vertical="center" wrapText="1"/>
    </xf>
    <xf numFmtId="0" fontId="28" fillId="16" borderId="70" xfId="4" applyBorder="1" applyAlignment="1" applyProtection="1">
      <alignment horizontal="center" vertical="center" wrapText="1"/>
    </xf>
    <xf numFmtId="0" fontId="28" fillId="16" borderId="0" xfId="4" applyBorder="1" applyAlignment="1" applyProtection="1">
      <alignment horizontal="center" vertical="center" wrapText="1"/>
    </xf>
    <xf numFmtId="0" fontId="28" fillId="16" borderId="74" xfId="4" applyBorder="1" applyAlignment="1" applyProtection="1">
      <alignment horizontal="center" vertical="center" wrapText="1"/>
    </xf>
    <xf numFmtId="0" fontId="0" fillId="0" borderId="37" xfId="0" applyBorder="1" applyAlignment="1" applyProtection="1">
      <alignment horizontal="left" vertical="top" wrapText="1"/>
      <protection locked="0"/>
    </xf>
    <xf numFmtId="0" fontId="0" fillId="0" borderId="38" xfId="0" applyBorder="1" applyAlignment="1" applyProtection="1">
      <alignment horizontal="left" vertical="top" wrapText="1"/>
      <protection locked="0"/>
    </xf>
    <xf numFmtId="0" fontId="0" fillId="0" borderId="84" xfId="0" applyBorder="1" applyAlignment="1" applyProtection="1">
      <alignment horizontal="left" vertical="top" wrapText="1"/>
      <protection locked="0"/>
    </xf>
    <xf numFmtId="0" fontId="0" fillId="0" borderId="40" xfId="0" applyBorder="1" applyAlignment="1" applyProtection="1">
      <alignment horizontal="left" vertical="top" wrapText="1"/>
      <protection locked="0"/>
    </xf>
    <xf numFmtId="0" fontId="0" fillId="0" borderId="41" xfId="0" applyBorder="1" applyAlignment="1" applyProtection="1">
      <alignment horizontal="left" vertical="top" wrapText="1"/>
      <protection locked="0"/>
    </xf>
    <xf numFmtId="0" fontId="0" fillId="0" borderId="48" xfId="0" applyBorder="1" applyAlignment="1" applyProtection="1">
      <alignment horizontal="left" vertical="top" wrapText="1"/>
      <protection locked="0"/>
    </xf>
    <xf numFmtId="0" fontId="11" fillId="4" borderId="1" xfId="0" applyFont="1" applyFill="1" applyBorder="1" applyAlignment="1">
      <alignment horizontal="left" vertical="center" wrapText="1"/>
    </xf>
    <xf numFmtId="0" fontId="16" fillId="9" borderId="1" xfId="0" applyFont="1" applyFill="1" applyBorder="1" applyAlignment="1">
      <alignment horizontal="left"/>
    </xf>
    <xf numFmtId="0" fontId="32" fillId="5" borderId="1" xfId="0" applyFont="1" applyFill="1" applyBorder="1" applyAlignment="1">
      <alignment horizontal="center"/>
    </xf>
    <xf numFmtId="0" fontId="10" fillId="0" borderId="1" xfId="0" applyFont="1" applyBorder="1" applyAlignment="1">
      <alignment horizontal="left"/>
    </xf>
    <xf numFmtId="0" fontId="10" fillId="0" borderId="1" xfId="0" applyFont="1" applyBorder="1" applyAlignment="1">
      <alignment horizontal="left" vertical="center"/>
    </xf>
    <xf numFmtId="0" fontId="10" fillId="0" borderId="19" xfId="0" applyFont="1" applyBorder="1" applyAlignment="1">
      <alignment horizontal="left" vertical="top"/>
    </xf>
    <xf numFmtId="0" fontId="10" fillId="0" borderId="20" xfId="0" applyFont="1" applyBorder="1" applyAlignment="1">
      <alignment horizontal="left" vertical="top"/>
    </xf>
    <xf numFmtId="0" fontId="10" fillId="0" borderId="21" xfId="0" applyFont="1" applyBorder="1" applyAlignment="1">
      <alignment horizontal="left" vertical="top"/>
    </xf>
    <xf numFmtId="0" fontId="5" fillId="5" borderId="32" xfId="0" applyFont="1" applyFill="1" applyBorder="1" applyAlignment="1">
      <alignment horizontal="left"/>
    </xf>
    <xf numFmtId="0" fontId="5" fillId="5" borderId="33" xfId="0" applyFont="1" applyFill="1" applyBorder="1" applyAlignment="1">
      <alignment horizontal="left"/>
    </xf>
    <xf numFmtId="0" fontId="5" fillId="5" borderId="52" xfId="0" applyFont="1" applyFill="1" applyBorder="1" applyAlignment="1">
      <alignment horizontal="left"/>
    </xf>
    <xf numFmtId="0" fontId="0" fillId="0" borderId="1" xfId="0" applyBorder="1" applyAlignment="1">
      <alignment wrapText="1"/>
    </xf>
  </cellXfs>
  <cellStyles count="5">
    <cellStyle name="Lien hypertexte" xfId="3" builtinId="8"/>
    <cellStyle name="Monétaire" xfId="1" builtinId="4"/>
    <cellStyle name="Normal" xfId="0" builtinId="0"/>
    <cellStyle name="Pourcentage" xfId="2" builtinId="5"/>
    <cellStyle name="Satisfaisant" xfId="4" builtinId="26"/>
  </cellStyles>
  <dxfs count="39">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rgb="FF9C5700"/>
      </font>
      <fill>
        <patternFill>
          <bgColor rgb="FFFFEB9C"/>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5700"/>
      </font>
      <fill>
        <patternFill>
          <bgColor rgb="FFFFEB9C"/>
        </patternFill>
      </fill>
    </dxf>
    <dxf>
      <font>
        <color rgb="FF006100"/>
      </font>
      <fill>
        <patternFill>
          <bgColor rgb="FFC6EFCE"/>
        </patternFill>
      </fill>
    </dxf>
    <dxf>
      <fill>
        <patternFill>
          <bgColor rgb="FFFFC7CE"/>
        </patternFill>
      </fill>
    </dxf>
    <dxf>
      <fill>
        <patternFill>
          <bgColor rgb="FFFFC7CE"/>
        </patternFill>
      </fill>
    </dxf>
    <dxf>
      <fill>
        <patternFill>
          <bgColor rgb="FFFFFF00"/>
        </patternFill>
      </fill>
    </dxf>
    <dxf>
      <fill>
        <patternFill>
          <bgColor rgb="FFFFFF00"/>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
      <font>
        <color theme="0" tint="-0.24994659260841701"/>
      </font>
      <fill>
        <patternFill>
          <bgColor theme="0" tint="-0.24994659260841701"/>
        </patternFill>
      </fill>
    </dxf>
  </dxfs>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38099</xdr:colOff>
      <xdr:row>30</xdr:row>
      <xdr:rowOff>38100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0" y="0"/>
          <a:ext cx="12525374" cy="70389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Ce document doit être déposé sur </a:t>
          </a:r>
          <a:r>
            <a:rPr lang="fr-FR" sz="1100" u="sng">
              <a:solidFill>
                <a:schemeClr val="dk1"/>
              </a:solidFill>
              <a:effectLst/>
              <a:latin typeface="+mn-lt"/>
              <a:ea typeface="+mn-ea"/>
              <a:cs typeface="+mn-cs"/>
              <a:hlinkClick xmlns:r="http://schemas.openxmlformats.org/officeDocument/2006/relationships" r:id=""/>
            </a:rPr>
            <a:t>nuxeo</a:t>
          </a:r>
          <a:r>
            <a:rPr lang="fr-FR" sz="1100">
              <a:solidFill>
                <a:schemeClr val="dk1"/>
              </a:solidFill>
              <a:effectLst/>
              <a:latin typeface="+mn-lt"/>
              <a:ea typeface="+mn-ea"/>
              <a:cs typeface="+mn-cs"/>
            </a:rPr>
            <a:t> avec les annexes, sous forme de dossier compressé (zip ou autre).</a:t>
          </a:r>
        </a:p>
        <a:p>
          <a:r>
            <a:rPr lang="fr-FR" sz="1100">
              <a:solidFill>
                <a:schemeClr val="dk1"/>
              </a:solidFill>
              <a:effectLst/>
              <a:latin typeface="+mn-lt"/>
              <a:ea typeface="+mn-ea"/>
              <a:cs typeface="+mn-cs"/>
            </a:rPr>
            <a:t> </a:t>
          </a:r>
        </a:p>
        <a:p>
          <a:r>
            <a:rPr lang="fr-FR" sz="1100" b="1">
              <a:solidFill>
                <a:schemeClr val="dk1"/>
              </a:solidFill>
              <a:effectLst/>
              <a:latin typeface="+mn-lt"/>
              <a:ea typeface="+mn-ea"/>
              <a:cs typeface="+mn-cs"/>
            </a:rPr>
            <a:t>Direction des Etudes et de la Formation</a:t>
          </a:r>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Tel :+33 (0) 4 89 15 16 04 (secrétariat) BP 2135   - 06103 NICE CEDEX 2</a:t>
          </a:r>
        </a:p>
        <a:p>
          <a:endParaRPr lang="fr-FR" sz="1100"/>
        </a:p>
        <a:p>
          <a:pPr algn="ctr">
            <a:spcAft>
              <a:spcPts val="0"/>
            </a:spcAft>
          </a:pPr>
          <a:r>
            <a:rPr lang="fr-FR" sz="1600" b="1" kern="150">
              <a:effectLst/>
              <a:latin typeface="Calibri" panose="020F0502020204030204" pitchFamily="34" charset="0"/>
              <a:ea typeface="Arial Unicode MS"/>
              <a:cs typeface="Arial Unicode MS"/>
            </a:rPr>
            <a:t>Dossier </a:t>
          </a:r>
          <a:r>
            <a:rPr lang="fr-FR" sz="1600" b="1" kern="150">
              <a:solidFill>
                <a:schemeClr val="accent4">
                  <a:lumMod val="75000"/>
                </a:schemeClr>
              </a:solidFill>
              <a:effectLst/>
              <a:latin typeface="Calibri" panose="020F0502020204030204" pitchFamily="34" charset="0"/>
              <a:ea typeface="Arial Unicode MS"/>
              <a:cs typeface="Arial Unicode MS"/>
            </a:rPr>
            <a:t>d'instruction pour </a:t>
          </a:r>
          <a:r>
            <a:rPr lang="fr-FR" sz="1600" b="1" kern="150">
              <a:effectLst/>
              <a:latin typeface="Calibri" panose="020F0502020204030204" pitchFamily="34" charset="0"/>
              <a:ea typeface="Arial Unicode MS"/>
              <a:cs typeface="Arial Unicode MS"/>
            </a:rPr>
            <a:t>création, modification, renouvellement, fermeture</a:t>
          </a:r>
          <a:br>
            <a:rPr lang="fr-FR" sz="1600" b="1" kern="150">
              <a:effectLst/>
              <a:latin typeface="Calibri" panose="020F0502020204030204" pitchFamily="34" charset="0"/>
              <a:ea typeface="Arial Unicode MS"/>
              <a:cs typeface="Arial Unicode MS"/>
            </a:rPr>
          </a:br>
          <a:r>
            <a:rPr lang="fr-FR" sz="1600" b="1" kern="150">
              <a:effectLst/>
              <a:latin typeface="Calibri" panose="020F0502020204030204" pitchFamily="34" charset="0"/>
              <a:ea typeface="Arial Unicode MS"/>
              <a:cs typeface="Arial Unicode MS"/>
            </a:rPr>
            <a:t>Contrat 2022</a:t>
          </a:r>
          <a:br>
            <a:rPr lang="fr-FR" sz="1600" b="1" kern="150">
              <a:effectLst/>
              <a:latin typeface="Calibri" panose="020F0502020204030204" pitchFamily="34" charset="0"/>
              <a:ea typeface="Arial Unicode MS"/>
              <a:cs typeface="Arial Unicode MS"/>
            </a:rPr>
          </a:br>
          <a:r>
            <a:rPr lang="fr-FR" sz="1600" b="1" kern="150">
              <a:effectLst/>
              <a:latin typeface="Calibri" panose="020F0502020204030204" pitchFamily="34" charset="0"/>
              <a:ea typeface="Arial Unicode MS"/>
              <a:cs typeface="Arial Unicode MS"/>
            </a:rPr>
            <a:t>Diplôme D’Université (DU)</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Diplôme Inter-Université (DIU)</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&amp;</a:t>
          </a:r>
          <a:endParaRPr lang="fr-FR" sz="1600" kern="150">
            <a:effectLst/>
            <a:latin typeface="Liberation Serif"/>
            <a:ea typeface="Arial Unicode MS"/>
            <a:cs typeface="Arial Unicode MS"/>
          </a:endParaRPr>
        </a:p>
        <a:p>
          <a:pPr algn="ctr">
            <a:spcAft>
              <a:spcPts val="0"/>
            </a:spcAft>
          </a:pPr>
          <a:r>
            <a:rPr lang="fr-FR" sz="1600" b="1" kern="150">
              <a:effectLst/>
              <a:latin typeface="Calibri" panose="020F0502020204030204" pitchFamily="34" charset="0"/>
              <a:ea typeface="Arial Unicode MS"/>
              <a:cs typeface="Arial Unicode MS"/>
            </a:rPr>
            <a:t>Diplôme d’Etablissement (DE)</a:t>
          </a:r>
          <a:endParaRPr lang="fr-FR" sz="1600" kern="150">
            <a:effectLst/>
            <a:latin typeface="Liberation Serif"/>
            <a:ea typeface="Arial Unicode MS"/>
            <a:cs typeface="Arial Unicode MS"/>
          </a:endParaRPr>
        </a:p>
        <a:p>
          <a:pPr marL="274320" indent="-274320" algn="just">
            <a:spcBef>
              <a:spcPts val="1200"/>
            </a:spcBef>
            <a:spcAft>
              <a:spcPts val="600"/>
            </a:spcAft>
          </a:pPr>
          <a:endParaRPr lang="fr-FR" sz="1100" b="1" i="1" kern="150">
            <a:effectLst/>
            <a:latin typeface="Liberation Sans"/>
          </a:endParaRPr>
        </a:p>
        <a:p>
          <a:pPr marL="274320" indent="-274320" algn="just">
            <a:spcBef>
              <a:spcPts val="1200"/>
            </a:spcBef>
            <a:spcAft>
              <a:spcPts val="600"/>
            </a:spcAft>
          </a:pPr>
          <a:r>
            <a:rPr lang="fr-FR" sz="1100" b="1" i="1" kern="150">
              <a:solidFill>
                <a:schemeClr val="accent4">
                  <a:lumMod val="75000"/>
                </a:schemeClr>
              </a:solidFill>
              <a:effectLst/>
              <a:latin typeface="Liberation Sans"/>
            </a:rPr>
            <a:t>Définition Formation établissement : </a:t>
          </a:r>
        </a:p>
        <a:p>
          <a:pPr marL="274320" indent="-274320" algn="l">
            <a:spcBef>
              <a:spcPts val="1200"/>
            </a:spcBef>
            <a:spcAft>
              <a:spcPts val="600"/>
            </a:spcAft>
          </a:pPr>
          <a:r>
            <a:rPr lang="fr-FR" sz="1100" b="1" i="1" kern="150">
              <a:solidFill>
                <a:schemeClr val="accent4">
                  <a:lumMod val="75000"/>
                </a:schemeClr>
              </a:solidFill>
              <a:effectLst/>
              <a:latin typeface="Liberation Sans"/>
            </a:rPr>
            <a:t>Processus :</a:t>
          </a:r>
          <a:r>
            <a:rPr lang="fr-FR" sz="1100" b="1" i="1" kern="150" baseline="0">
              <a:solidFill>
                <a:schemeClr val="accent4">
                  <a:lumMod val="75000"/>
                </a:schemeClr>
              </a:solidFill>
              <a:effectLst/>
              <a:latin typeface="Liberation Sans"/>
            </a:rPr>
            <a:t> Ce dossier est a renseigner à partir du moment où l'opportunité de création/modification/renouvellement/fermeture a été validée par le Vice-président Formation à l'issue de la phase de formalisation. </a:t>
          </a:r>
        </a:p>
        <a:p>
          <a:pPr marL="274320" indent="-274320" algn="l">
            <a:spcBef>
              <a:spcPts val="1200"/>
            </a:spcBef>
            <a:spcAft>
              <a:spcPts val="600"/>
            </a:spcAft>
          </a:pPr>
          <a:r>
            <a:rPr lang="fr-FR" sz="1100" b="1" i="1" kern="150" baseline="0">
              <a:solidFill>
                <a:schemeClr val="accent4">
                  <a:lumMod val="75000"/>
                </a:schemeClr>
              </a:solidFill>
              <a:effectLst/>
              <a:latin typeface="Liberation Sans"/>
            </a:rPr>
            <a:t>Une fois le dossier renseigné, il devra être déposé au bureau de la scolarité de votre composante pour vérification avant envoi à la DEF/SPOF.</a:t>
          </a:r>
          <a:endParaRPr lang="fr-FR" sz="1100" b="1" i="1" kern="150">
            <a:solidFill>
              <a:schemeClr val="accent4">
                <a:lumMod val="75000"/>
              </a:schemeClr>
            </a:solidFill>
            <a:effectLst/>
            <a:latin typeface="Liberation Sans"/>
          </a:endParaRPr>
        </a:p>
        <a:p>
          <a:pPr marL="274320" indent="-274320" algn="just">
            <a:spcBef>
              <a:spcPts val="1200"/>
            </a:spcBef>
            <a:spcAft>
              <a:spcPts val="600"/>
            </a:spcAft>
          </a:pPr>
          <a:r>
            <a:rPr lang="fr-FR" sz="1100" b="1" i="1" kern="150">
              <a:effectLst/>
              <a:latin typeface="Liberation Sans"/>
            </a:rPr>
            <a:t>Note à l’attention des</a:t>
          </a:r>
          <a:r>
            <a:rPr lang="fr-FR" sz="1100" b="1" i="1" kern="150" baseline="0">
              <a:effectLst/>
              <a:latin typeface="Liberation Sans"/>
            </a:rPr>
            <a:t> porteurs de projet et des directions support :</a:t>
          </a:r>
          <a:endParaRPr lang="fr-FR" sz="1100" b="1" kern="150">
            <a:effectLst/>
            <a:latin typeface="Liberation Sans"/>
          </a:endParaRPr>
        </a:p>
        <a:p>
          <a:pPr marL="342900" lvl="0" indent="-342900" algn="just">
            <a:spcAft>
              <a:spcPts val="0"/>
            </a:spcAft>
            <a:buFont typeface="Symbol" panose="05050102010706020507" pitchFamily="18" charset="2"/>
            <a:buChar char=""/>
          </a:pPr>
          <a:r>
            <a:rPr lang="fr-FR" sz="1200" b="1" i="1" kern="150">
              <a:solidFill>
                <a:schemeClr val="accent4">
                  <a:lumMod val="75000"/>
                </a:schemeClr>
              </a:solidFill>
              <a:effectLst/>
              <a:latin typeface="Calibri" panose="020F0502020204030204" pitchFamily="34" charset="0"/>
              <a:ea typeface="Arial Unicode MS"/>
              <a:cs typeface="Arial Unicode MS"/>
            </a:rPr>
            <a:t>Le</a:t>
          </a:r>
          <a:r>
            <a:rPr lang="fr-FR" sz="1200" b="1" i="1" kern="150" baseline="0">
              <a:solidFill>
                <a:schemeClr val="accent4">
                  <a:lumMod val="75000"/>
                </a:schemeClr>
              </a:solidFill>
              <a:effectLst/>
              <a:latin typeface="Calibri" panose="020F0502020204030204" pitchFamily="34" charset="0"/>
              <a:ea typeface="Arial Unicode MS"/>
              <a:cs typeface="Arial Unicode MS"/>
            </a:rPr>
            <a:t> feuillet 1 est la note de présentation à renseigner pour la phase de présentation du projet</a:t>
          </a:r>
          <a:endParaRPr lang="fr-FR" sz="1200" b="1" i="1" kern="150">
            <a:solidFill>
              <a:schemeClr val="accent4">
                <a:lumMod val="75000"/>
              </a:schemeClr>
            </a:solidFill>
            <a:effectLst/>
            <a:latin typeface="Calibri" panose="020F0502020204030204" pitchFamily="34" charset="0"/>
            <a:ea typeface="Arial Unicode MS"/>
            <a:cs typeface="Arial Unicode MS"/>
          </a:endParaRPr>
        </a:p>
        <a:p>
          <a:pPr marL="342900" lvl="0" indent="-342900" algn="just">
            <a:spcAft>
              <a:spcPts val="0"/>
            </a:spcAft>
            <a:buFont typeface="Symbol" panose="05050102010706020507" pitchFamily="18" charset="2"/>
            <a:buChar char=""/>
          </a:pPr>
          <a:r>
            <a:rPr lang="fr-FR" sz="1200" b="1" i="1" kern="150">
              <a:solidFill>
                <a:schemeClr val="accent4">
                  <a:lumMod val="75000"/>
                </a:schemeClr>
              </a:solidFill>
              <a:effectLst/>
              <a:latin typeface="Calibri" panose="020F0502020204030204" pitchFamily="34" charset="0"/>
              <a:ea typeface="Arial Unicode MS"/>
              <a:cs typeface="Arial Unicode MS"/>
            </a:rPr>
            <a:t>Les</a:t>
          </a:r>
          <a:r>
            <a:rPr lang="fr-FR" sz="1200" b="1" i="1" kern="150" baseline="0">
              <a:solidFill>
                <a:schemeClr val="accent4">
                  <a:lumMod val="75000"/>
                </a:schemeClr>
              </a:solidFill>
              <a:effectLst/>
              <a:latin typeface="Calibri" panose="020F0502020204030204" pitchFamily="34" charset="0"/>
              <a:ea typeface="Arial Unicode MS"/>
              <a:cs typeface="Arial Unicode MS"/>
            </a:rPr>
            <a:t> feuillets 2, 3, 4, 5, 6 et 7 sont renseignés par le porteur du projet. Les autres feuillets (8 et 9) sont renseignés par les Directions support concernées.</a:t>
          </a:r>
        </a:p>
        <a:p>
          <a:pPr marL="342900" lvl="0" indent="-342900" algn="just">
            <a:spcAft>
              <a:spcPts val="0"/>
            </a:spcAft>
            <a:buFont typeface="Symbol" panose="05050102010706020507" pitchFamily="18" charset="2"/>
            <a:buChar char=""/>
          </a:pPr>
          <a:r>
            <a:rPr lang="fr-FR" sz="1200" b="1" i="1" kern="150" baseline="0">
              <a:solidFill>
                <a:schemeClr val="accent4">
                  <a:lumMod val="75000"/>
                </a:schemeClr>
              </a:solidFill>
              <a:effectLst/>
              <a:latin typeface="Calibri" panose="020F0502020204030204" pitchFamily="34" charset="0"/>
              <a:ea typeface="Arial Unicode MS"/>
              <a:cs typeface="Arial Unicode MS"/>
            </a:rPr>
            <a:t>Le feuillet "Suivi du propcessus" est à renseigner au long du processus d'instruction par le service scolarité et la DEF/SPOF.</a:t>
          </a:r>
        </a:p>
        <a:p>
          <a:pPr marL="342900" lvl="0" indent="-342900" algn="just">
            <a:spcAft>
              <a:spcPts val="0"/>
            </a:spcAft>
            <a:buFont typeface="Symbol" panose="05050102010706020507" pitchFamily="18" charset="2"/>
            <a:buChar char=""/>
          </a:pPr>
          <a:r>
            <a:rPr lang="fr-FR" sz="1100" i="1">
              <a:solidFill>
                <a:schemeClr val="dk1"/>
              </a:solidFill>
              <a:effectLst/>
              <a:latin typeface="+mn-lt"/>
              <a:ea typeface="+mn-ea"/>
              <a:cs typeface="+mn-cs"/>
            </a:rPr>
            <a:t>Pour les demandes de créations, toutes les informations devront être obligatoirement</a:t>
          </a:r>
          <a:r>
            <a:rPr lang="fr-FR" sz="1100" i="1" baseline="0">
              <a:solidFill>
                <a:schemeClr val="dk1"/>
              </a:solidFill>
              <a:effectLst/>
              <a:latin typeface="+mn-lt"/>
              <a:ea typeface="+mn-ea"/>
              <a:cs typeface="+mn-cs"/>
            </a:rPr>
            <a:t> </a:t>
          </a:r>
          <a:r>
            <a:rPr lang="fr-FR" sz="1100" i="1">
              <a:solidFill>
                <a:schemeClr val="dk1"/>
              </a:solidFill>
              <a:effectLst/>
              <a:latin typeface="+mn-lt"/>
              <a:ea typeface="+mn-ea"/>
              <a:cs typeface="+mn-cs"/>
            </a:rPr>
            <a:t>transmises par les déposants pour</a:t>
          </a:r>
          <a:r>
            <a:rPr lang="fr-FR" sz="1100" i="1" baseline="0">
              <a:solidFill>
                <a:schemeClr val="dk1"/>
              </a:solidFill>
              <a:effectLst/>
              <a:latin typeface="+mn-lt"/>
              <a:ea typeface="+mn-ea"/>
              <a:cs typeface="+mn-cs"/>
            </a:rPr>
            <a:t> que le dossier soit examiné</a:t>
          </a:r>
          <a:r>
            <a:rPr lang="fr-FR" sz="1100" i="1">
              <a:solidFill>
                <a:schemeClr val="dk1"/>
              </a:solidFill>
              <a:effectLst/>
              <a:latin typeface="+mn-lt"/>
              <a:ea typeface="+mn-ea"/>
              <a:cs typeface="+mn-cs"/>
            </a:rPr>
            <a:t>.</a:t>
          </a:r>
        </a:p>
        <a:p>
          <a:pPr marL="342900" marR="0" lvl="0" indent="-342900" algn="just" defTabSz="914400" eaLnBrk="1" fontAlgn="auto" latinLnBrk="0" hangingPunct="1">
            <a:lnSpc>
              <a:spcPct val="100000"/>
            </a:lnSpc>
            <a:spcBef>
              <a:spcPts val="0"/>
            </a:spcBef>
            <a:spcAft>
              <a:spcPts val="0"/>
            </a:spcAft>
            <a:buClrTx/>
            <a:buSzTx/>
            <a:buFont typeface="Symbol" panose="05050102010706020507" pitchFamily="18" charset="2"/>
            <a:buChar char=""/>
            <a:tabLst/>
            <a:defRPr/>
          </a:pPr>
          <a:r>
            <a:rPr lang="fr-FR" sz="1100" i="1">
              <a:solidFill>
                <a:schemeClr val="dk1"/>
              </a:solidFill>
              <a:effectLst/>
              <a:latin typeface="+mn-lt"/>
              <a:ea typeface="+mn-ea"/>
              <a:cs typeface="+mn-cs"/>
            </a:rPr>
            <a:t>Pour les demandes de modification, la dernière version du dossier devra être prise comme base de travail. Les modifications devront être clairement signalées</a:t>
          </a:r>
          <a:r>
            <a:rPr lang="fr-FR" sz="1100" i="1" baseline="0">
              <a:solidFill>
                <a:schemeClr val="dk1"/>
              </a:solidFill>
              <a:effectLst/>
              <a:latin typeface="+mn-lt"/>
              <a:ea typeface="+mn-ea"/>
              <a:cs typeface="+mn-cs"/>
            </a:rPr>
            <a:t> dans les </a:t>
          </a:r>
          <a:r>
            <a:rPr lang="fr-FR" sz="1100" i="1" baseline="0">
              <a:solidFill>
                <a:srgbClr val="FF0000"/>
              </a:solidFill>
              <a:effectLst/>
              <a:latin typeface="+mn-lt"/>
              <a:ea typeface="+mn-ea"/>
              <a:cs typeface="+mn-cs"/>
            </a:rPr>
            <a:t>fichiers du dossier (dossier + MCC) et une brève notice devra accompagnant le dépôt devra expliquer les modifications apportées.</a:t>
          </a:r>
          <a:endParaRPr lang="fr-FR" sz="1100">
            <a:solidFill>
              <a:srgbClr val="FF0000"/>
            </a:solidFill>
            <a:effectLst/>
          </a:endParaRPr>
        </a:p>
        <a:p>
          <a:pPr marL="342900" lvl="0" indent="-342900" algn="just">
            <a:spcAft>
              <a:spcPts val="0"/>
            </a:spcAft>
            <a:buFont typeface="Symbol" panose="05050102010706020507" pitchFamily="18" charset="2"/>
            <a:buChar char=""/>
          </a:pPr>
          <a:r>
            <a:rPr lang="fr-FR" sz="1100" i="1" kern="150">
              <a:solidFill>
                <a:srgbClr val="FF0000"/>
              </a:solidFill>
              <a:effectLst/>
              <a:latin typeface="Calibri" panose="020F0502020204030204" pitchFamily="34" charset="0"/>
              <a:ea typeface="Arial Unicode MS"/>
              <a:cs typeface="Arial Unicode MS"/>
            </a:rPr>
            <a:t>L’équilibre financier est obligatoire</a:t>
          </a:r>
        </a:p>
        <a:p>
          <a:pPr marL="342900" lvl="0" indent="-342900" algn="just">
            <a:spcAft>
              <a:spcPts val="0"/>
            </a:spcAft>
            <a:buFont typeface="Symbol" panose="05050102010706020507" pitchFamily="18" charset="2"/>
            <a:buChar char=""/>
          </a:pPr>
          <a:r>
            <a:rPr lang="fr-FR" sz="1100" i="1">
              <a:solidFill>
                <a:schemeClr val="dk1"/>
              </a:solidFill>
              <a:effectLst/>
              <a:latin typeface="+mn-lt"/>
              <a:ea typeface="+mn-ea"/>
              <a:cs typeface="+mn-cs"/>
            </a:rPr>
            <a:t>Toute demande de création validée sera valable jusqu'à la fin de la période d'accréditation</a:t>
          </a:r>
          <a:r>
            <a:rPr lang="fr-FR" sz="1100" i="1" baseline="0">
              <a:solidFill>
                <a:schemeClr val="dk1"/>
              </a:solidFill>
              <a:effectLst/>
              <a:latin typeface="+mn-lt"/>
              <a:ea typeface="+mn-ea"/>
              <a:cs typeface="+mn-cs"/>
            </a:rPr>
            <a:t> en cours. A l'issue de cette période une demande de renouvellement devra être faite.</a:t>
          </a:r>
          <a:endParaRPr lang="fr-FR" sz="1100">
            <a:effectLst/>
          </a:endParaRPr>
        </a:p>
        <a:p>
          <a:pPr marL="342900" lvl="0" indent="-342900" algn="just">
            <a:spcAft>
              <a:spcPts val="0"/>
            </a:spcAft>
            <a:buFont typeface="Symbol" panose="05050102010706020507" pitchFamily="18" charset="2"/>
            <a:buChar char=""/>
          </a:pPr>
          <a:r>
            <a:rPr lang="fr-FR" sz="1100" i="1" kern="150">
              <a:effectLst/>
              <a:latin typeface="Calibri" panose="020F0502020204030204" pitchFamily="34" charset="0"/>
              <a:ea typeface="Arial Unicode MS"/>
              <a:cs typeface="Arial Unicode MS"/>
            </a:rPr>
            <a:t>Pour un affichage correct de l’offre de formation, merci de faire une demande de fermeture.</a:t>
          </a:r>
          <a:endParaRPr lang="fr-FR" sz="1100" kern="150">
            <a:effectLst/>
            <a:latin typeface="Liberation Serif"/>
            <a:ea typeface="Arial Unicode MS"/>
            <a:cs typeface="Arial Unicode MS"/>
          </a:endParaRPr>
        </a:p>
      </xdr:txBody>
    </xdr:sp>
    <xdr:clientData/>
  </xdr:twoCellAnchor>
  <xdr:twoCellAnchor editAs="oneCell">
    <xdr:from>
      <xdr:col>7</xdr:col>
      <xdr:colOff>600075</xdr:colOff>
      <xdr:row>0</xdr:row>
      <xdr:rowOff>85726</xdr:rowOff>
    </xdr:from>
    <xdr:to>
      <xdr:col>12</xdr:col>
      <xdr:colOff>447675</xdr:colOff>
      <xdr:row>4</xdr:row>
      <xdr:rowOff>62002</xdr:rowOff>
    </xdr:to>
    <xdr:pic>
      <xdr:nvPicPr>
        <xdr:cNvPr id="4" name="Imag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62550" y="85726"/>
          <a:ext cx="2895600" cy="7382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57150</xdr:colOff>
      <xdr:row>0</xdr:row>
      <xdr:rowOff>47625</xdr:rowOff>
    </xdr:from>
    <xdr:to>
      <xdr:col>0</xdr:col>
      <xdr:colOff>923925</xdr:colOff>
      <xdr:row>0</xdr:row>
      <xdr:rowOff>811562</xdr:rowOff>
    </xdr:to>
    <xdr:pic>
      <xdr:nvPicPr>
        <xdr:cNvPr id="2" name="Image 1">
          <a:extLst>
            <a:ext uri="{FF2B5EF4-FFF2-40B4-BE49-F238E27FC236}">
              <a16:creationId xmlns:a16="http://schemas.microsoft.com/office/drawing/2014/main" id="{04F0B074-1C04-46AC-AF52-A12D96D2E0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866775" cy="763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114300</xdr:colOff>
      <xdr:row>0</xdr:row>
      <xdr:rowOff>76200</xdr:rowOff>
    </xdr:from>
    <xdr:to>
      <xdr:col>1</xdr:col>
      <xdr:colOff>1016586</xdr:colOff>
      <xdr:row>0</xdr:row>
      <xdr:rowOff>765108</xdr:rowOff>
    </xdr:to>
    <xdr:pic>
      <xdr:nvPicPr>
        <xdr:cNvPr id="4" name="Image 3">
          <a:extLst>
            <a:ext uri="{FF2B5EF4-FFF2-40B4-BE49-F238E27FC236}">
              <a16:creationId xmlns:a16="http://schemas.microsoft.com/office/drawing/2014/main" id="{10ACF042-A1C3-4C7E-8D33-B566E57CA86E}"/>
            </a:ext>
          </a:extLst>
        </xdr:cNvPr>
        <xdr:cNvPicPr>
          <a:picLocks noChangeAspect="1"/>
        </xdr:cNvPicPr>
      </xdr:nvPicPr>
      <xdr:blipFill>
        <a:blip xmlns:r="http://schemas.openxmlformats.org/officeDocument/2006/relationships" r:embed="rId2"/>
        <a:stretch>
          <a:fillRect/>
        </a:stretch>
      </xdr:blipFill>
      <xdr:spPr>
        <a:xfrm>
          <a:off x="6934200" y="76200"/>
          <a:ext cx="902286" cy="68890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12</xdr:col>
      <xdr:colOff>85725</xdr:colOff>
      <xdr:row>2</xdr:row>
      <xdr:rowOff>47625</xdr:rowOff>
    </xdr:from>
    <xdr:to>
      <xdr:col>12</xdr:col>
      <xdr:colOff>704850</xdr:colOff>
      <xdr:row>2</xdr:row>
      <xdr:rowOff>171450</xdr:rowOff>
    </xdr:to>
    <xdr:sp macro="" textlink="">
      <xdr:nvSpPr>
        <xdr:cNvPr id="5" name="Flèche : droite 4">
          <a:extLst>
            <a:ext uri="{FF2B5EF4-FFF2-40B4-BE49-F238E27FC236}">
              <a16:creationId xmlns:a16="http://schemas.microsoft.com/office/drawing/2014/main" id="{317EE398-1EAF-4558-96C0-DF54C2A34941}"/>
            </a:ext>
          </a:extLst>
        </xdr:cNvPr>
        <xdr:cNvSpPr/>
      </xdr:nvSpPr>
      <xdr:spPr>
        <a:xfrm>
          <a:off x="16544925" y="704850"/>
          <a:ext cx="619125" cy="123825"/>
        </a:xfrm>
        <a:prstGeom prst="rightArrow">
          <a:avLst/>
        </a:prstGeom>
        <a:solidFill>
          <a:schemeClr val="accent6"/>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13</xdr:col>
      <xdr:colOff>10583</xdr:colOff>
      <xdr:row>18</xdr:row>
      <xdr:rowOff>0</xdr:rowOff>
    </xdr:from>
    <xdr:to>
      <xdr:col>14</xdr:col>
      <xdr:colOff>31749</xdr:colOff>
      <xdr:row>19</xdr:row>
      <xdr:rowOff>190500</xdr:rowOff>
    </xdr:to>
    <xdr:sp macro="" textlink="">
      <xdr:nvSpPr>
        <xdr:cNvPr id="6" name="Accolade fermante 5">
          <a:extLst>
            <a:ext uri="{FF2B5EF4-FFF2-40B4-BE49-F238E27FC236}">
              <a16:creationId xmlns:a16="http://schemas.microsoft.com/office/drawing/2014/main" id="{BA8C19E9-EF9A-44ED-8772-9C0EF8BA8CE0}"/>
            </a:ext>
          </a:extLst>
        </xdr:cNvPr>
        <xdr:cNvSpPr/>
      </xdr:nvSpPr>
      <xdr:spPr>
        <a:xfrm>
          <a:off x="17231783" y="4305300"/>
          <a:ext cx="411691" cy="390525"/>
        </a:xfrm>
        <a:prstGeom prst="rightBrace">
          <a:avLst/>
        </a:prstGeom>
        <a:ln w="28575">
          <a:solidFill>
            <a:schemeClr val="accent1">
              <a:lumMod val="75000"/>
            </a:schemeClr>
          </a:solidFill>
        </a:ln>
      </xdr:spPr>
      <xdr:style>
        <a:lnRef idx="3">
          <a:schemeClr val="dk1"/>
        </a:lnRef>
        <a:fillRef idx="0">
          <a:schemeClr val="dk1"/>
        </a:fillRef>
        <a:effectRef idx="2">
          <a:schemeClr val="dk1"/>
        </a:effectRef>
        <a:fontRef idx="minor">
          <a:schemeClr val="tx1"/>
        </a:fontRef>
      </xdr:style>
      <xdr:txBody>
        <a:bodyPr vertOverflow="clip" horzOverflow="clip" rtlCol="0" anchor="t"/>
        <a:lstStyle/>
        <a:p>
          <a:pPr algn="l"/>
          <a:endParaRPr lang="fr-FR" sz="1100"/>
        </a:p>
      </xdr:txBody>
    </xdr:sp>
    <xdr:clientData/>
  </xdr:twoCellAnchor>
  <xdr:twoCellAnchor>
    <xdr:from>
      <xdr:col>14</xdr:col>
      <xdr:colOff>42333</xdr:colOff>
      <xdr:row>17</xdr:row>
      <xdr:rowOff>603250</xdr:rowOff>
    </xdr:from>
    <xdr:to>
      <xdr:col>15</xdr:col>
      <xdr:colOff>275167</xdr:colOff>
      <xdr:row>20</xdr:row>
      <xdr:rowOff>63500</xdr:rowOff>
    </xdr:to>
    <xdr:sp macro="" textlink="">
      <xdr:nvSpPr>
        <xdr:cNvPr id="7" name="ZoneTexte 6">
          <a:extLst>
            <a:ext uri="{FF2B5EF4-FFF2-40B4-BE49-F238E27FC236}">
              <a16:creationId xmlns:a16="http://schemas.microsoft.com/office/drawing/2014/main" id="{63141151-1422-40AF-9F0C-41BB3B485CFF}"/>
            </a:ext>
          </a:extLst>
        </xdr:cNvPr>
        <xdr:cNvSpPr txBox="1"/>
      </xdr:nvSpPr>
      <xdr:spPr>
        <a:xfrm>
          <a:off x="17654058" y="4260850"/>
          <a:ext cx="1080559" cy="508000"/>
        </a:xfrm>
        <a:custGeom>
          <a:avLst/>
          <a:gdLst>
            <a:gd name="csX0" fmla="*/ 0 w 1080559"/>
            <a:gd name="csY0" fmla="*/ 0 h 508000"/>
            <a:gd name="csX1" fmla="*/ 561891 w 1080559"/>
            <a:gd name="csY1" fmla="*/ 0 h 508000"/>
            <a:gd name="csX2" fmla="*/ 1080559 w 1080559"/>
            <a:gd name="csY2" fmla="*/ 0 h 508000"/>
            <a:gd name="csX3" fmla="*/ 1080559 w 1080559"/>
            <a:gd name="csY3" fmla="*/ 508000 h 508000"/>
            <a:gd name="csX4" fmla="*/ 561891 w 1080559"/>
            <a:gd name="csY4" fmla="*/ 508000 h 508000"/>
            <a:gd name="csX5" fmla="*/ 0 w 1080559"/>
            <a:gd name="csY5" fmla="*/ 508000 h 508000"/>
            <a:gd name="csX6" fmla="*/ 0 w 1080559"/>
            <a:gd name="csY6" fmla="*/ 0 h 508000"/>
          </a:gdLst>
          <a:ahLst/>
          <a:cxnLst>
            <a:cxn ang="0">
              <a:pos x="csX0" y="csY0"/>
            </a:cxn>
            <a:cxn ang="0">
              <a:pos x="csX1" y="csY1"/>
            </a:cxn>
            <a:cxn ang="0">
              <a:pos x="csX2" y="csY2"/>
            </a:cxn>
            <a:cxn ang="0">
              <a:pos x="csX3" y="csY3"/>
            </a:cxn>
            <a:cxn ang="0">
              <a:pos x="csX4" y="csY4"/>
            </a:cxn>
            <a:cxn ang="0">
              <a:pos x="csX5" y="csY5"/>
            </a:cxn>
            <a:cxn ang="0">
              <a:pos x="csX6" y="csY6"/>
            </a:cxn>
          </a:cxnLst>
          <a:rect l="l" t="t" r="r" b="b"/>
          <a:pathLst>
            <a:path w="1080559" h="508000" fill="none" extrusionOk="0">
              <a:moveTo>
                <a:pt x="0" y="0"/>
              </a:moveTo>
              <a:cubicBezTo>
                <a:pt x="184914" y="-55440"/>
                <a:pt x="299346" y="20861"/>
                <a:pt x="561891" y="0"/>
              </a:cubicBezTo>
              <a:cubicBezTo>
                <a:pt x="824436" y="-20861"/>
                <a:pt x="944711" y="9373"/>
                <a:pt x="1080559" y="0"/>
              </a:cubicBezTo>
              <a:cubicBezTo>
                <a:pt x="1126036" y="172468"/>
                <a:pt x="1067512" y="356757"/>
                <a:pt x="1080559" y="508000"/>
              </a:cubicBezTo>
              <a:cubicBezTo>
                <a:pt x="889284" y="532374"/>
                <a:pt x="732873" y="453485"/>
                <a:pt x="561891" y="508000"/>
              </a:cubicBezTo>
              <a:cubicBezTo>
                <a:pt x="390909" y="562515"/>
                <a:pt x="185405" y="475596"/>
                <a:pt x="0" y="508000"/>
              </a:cubicBezTo>
              <a:cubicBezTo>
                <a:pt x="-22527" y="312423"/>
                <a:pt x="58464" y="124345"/>
                <a:pt x="0" y="0"/>
              </a:cubicBezTo>
              <a:close/>
            </a:path>
            <a:path w="1080559" h="508000" stroke="0" extrusionOk="0">
              <a:moveTo>
                <a:pt x="0" y="0"/>
              </a:moveTo>
              <a:cubicBezTo>
                <a:pt x="203417" y="-65874"/>
                <a:pt x="349225" y="1383"/>
                <a:pt x="561891" y="0"/>
              </a:cubicBezTo>
              <a:cubicBezTo>
                <a:pt x="774557" y="-1383"/>
                <a:pt x="914655" y="57028"/>
                <a:pt x="1080559" y="0"/>
              </a:cubicBezTo>
              <a:cubicBezTo>
                <a:pt x="1131279" y="241591"/>
                <a:pt x="1020743" y="397605"/>
                <a:pt x="1080559" y="508000"/>
              </a:cubicBezTo>
              <a:cubicBezTo>
                <a:pt x="868930" y="513238"/>
                <a:pt x="778377" y="503008"/>
                <a:pt x="551085" y="508000"/>
              </a:cubicBezTo>
              <a:cubicBezTo>
                <a:pt x="323793" y="512992"/>
                <a:pt x="262980" y="478971"/>
                <a:pt x="0" y="508000"/>
              </a:cubicBezTo>
              <a:cubicBezTo>
                <a:pt x="-27761" y="287807"/>
                <a:pt x="27996" y="157623"/>
                <a:pt x="0" y="0"/>
              </a:cubicBezTo>
              <a:close/>
            </a:path>
          </a:pathLst>
        </a:custGeom>
        <a:solidFill>
          <a:schemeClr val="lt1"/>
        </a:solidFill>
        <a:ln w="28575" cmpd="sng">
          <a:solidFill>
            <a:schemeClr val="accent1">
              <a:lumMod val="75000"/>
            </a:schemeClr>
          </a:solidFill>
          <a:extLst>
            <a:ext uri="{C807C97D-BFC1-408E-A445-0C87EB9F89A2}">
              <ask:lineSketchStyleProps xmlns:ask="http://schemas.microsoft.com/office/drawing/2018/sketchyshapes" sd="3736306631">
                <a:prstGeom prst="rect">
                  <a:avLst/>
                </a:prstGeom>
                <ask:type>
                  <ask:lineSketchScribbl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fr-FR" sz="1100" i="1"/>
            <a:t>prélevé par</a:t>
          </a:r>
          <a:r>
            <a:rPr lang="fr-FR" sz="1100" i="1" baseline="0"/>
            <a:t> l'établissement</a:t>
          </a:r>
          <a:endParaRPr lang="fr-FR" sz="1100" i="1"/>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unice-my.sharepoint.com/personal/oriane_cardi_unice_fr/Documents/Fichiers%20de%20conversation%20Microsoft%20Teams/MCC%20DU%20Chinois%202024.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Desktop/UniCA%20-%20Pro/Formations/DU-DE/Projets%20&amp;%20&#233;volutions/Pr&#233;pa%20agr&#233;gation%20externe%20Lettres%20Modernes/Pr&#233;pa%20Agreg%20Externe%20LM%20-%20mars%202026.xlsx" TargetMode="External"/><Relationship Id="rId2" Type="http://schemas.openxmlformats.org/officeDocument/2006/relationships/externalLinkPath" Target="file:///C:\Users\omajerowicz\Desktop\UniCA%20-%20Pro\Formations\DU-DE\Projets%20&amp;%20&#233;volutions\Pr&#233;pa%20agr&#233;gation%20externe%20Lettres%20Modernes\Pr&#233;pa%20Agreg%20Externe%20LM%20-%20mars%202026.xlsx" TargetMode="External"/><Relationship Id="rId1" Type="http://schemas.openxmlformats.org/officeDocument/2006/relationships/externalLinkPath" Target="/Users/omajerowicz/Desktop/UniCA%20-%20Pro/Formations/DU-DE/Projets%20&amp;%20&#233;volutions/Pr&#233;pa%20agr&#233;gation%20externe%20Lettres%20Modernes/Pr&#233;pa%20Agreg%20Externe%20LM%20-%20mars%20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che générale"/>
      <sheetName val="Semestre 1"/>
      <sheetName val="Semestre 2"/>
      <sheetName val="Semestre 3"/>
      <sheetName val="Semestre 4"/>
      <sheetName val="Semestre 5"/>
      <sheetName val="Semestre 6"/>
      <sheetName val="Listes"/>
    </sheetNames>
    <sheetDataSet>
      <sheetData sheetId="0"/>
      <sheetData sheetId="1"/>
      <sheetData sheetId="2"/>
      <sheetData sheetId="3"/>
      <sheetData sheetId="4"/>
      <sheetData sheetId="5"/>
      <sheetData sheetId="6"/>
      <sheetData sheetId="7">
        <row r="2">
          <cell r="C2" t="str">
            <v>Écrit</v>
          </cell>
        </row>
        <row r="3">
          <cell r="C3" t="str">
            <v>Oral</v>
          </cell>
        </row>
        <row r="4">
          <cell r="C4" t="str">
            <v>Rapport/Mémoire</v>
          </cell>
        </row>
        <row r="5">
          <cell r="C5" t="str">
            <v>Pratique sportive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NOTICE"/>
      <sheetName val="1. NOTE PRESENTATION"/>
      <sheetName val="2.DESCRIPTION FORMATION"/>
      <sheetName val="3. ETUDE MARCHE PRIX"/>
      <sheetName val="4. EQUIPE PEDAGOGIQUE"/>
      <sheetName val="5. SELECTION"/>
      <sheetName val="6. MAQUETTE"/>
      <sheetName val="MCC"/>
      <sheetName val="7. SOUTENABILITE FIN"/>
      <sheetName val="8. Suivi du processus"/>
      <sheetName val="9. SOUTENABILITE RH"/>
      <sheetName val="Données"/>
    </sheetNames>
    <sheetDataSet>
      <sheetData sheetId="0" refreshError="1"/>
      <sheetData sheetId="1" refreshError="1"/>
      <sheetData sheetId="2" refreshError="1"/>
      <sheetData sheetId="3" refreshError="1"/>
      <sheetData sheetId="4" refreshError="1"/>
      <sheetData sheetId="5" refreshError="1"/>
      <sheetData sheetId="6">
        <row r="5">
          <cell r="A5" t="str">
            <v>Unité d'enseignement</v>
          </cell>
          <cell r="B5" t="str">
            <v>Littérature française1</v>
          </cell>
          <cell r="D5" t="str">
            <v>HMULC101</v>
          </cell>
        </row>
        <row r="6">
          <cell r="A6" t="str">
            <v>Unité d'enseignement</v>
          </cell>
          <cell r="B6" t="str">
            <v xml:space="preserve">Version </v>
          </cell>
          <cell r="D6" t="str">
            <v>HMULC115</v>
          </cell>
        </row>
        <row r="7">
          <cell r="A7" t="str">
            <v>Unité d'enseignement</v>
          </cell>
          <cell r="B7" t="str">
            <v>Langue française 1</v>
          </cell>
          <cell r="D7" t="str">
            <v>HMULC100</v>
          </cell>
        </row>
        <row r="8">
          <cell r="A8" t="str">
            <v>Unité d'enseignement</v>
          </cell>
          <cell r="B8" t="str">
            <v>LGC 1</v>
          </cell>
          <cell r="D8" t="str">
            <v>HMULC111</v>
          </cell>
        </row>
        <row r="9">
          <cell r="A9" t="str">
            <v>Unité d'enseignement</v>
          </cell>
          <cell r="B9" t="str">
            <v>Littérature française2</v>
          </cell>
          <cell r="D9" t="str">
            <v>HMULC102</v>
          </cell>
        </row>
        <row r="10">
          <cell r="A10" t="str">
            <v>Unité d'enseignement</v>
          </cell>
          <cell r="B10" t="str">
            <v>Langue française 2</v>
          </cell>
          <cell r="D10" t="str">
            <v>HMULC300</v>
          </cell>
        </row>
        <row r="11">
          <cell r="A11" t="str">
            <v>Unité d'enseignement</v>
          </cell>
          <cell r="B11" t="str">
            <v>LGC2</v>
          </cell>
          <cell r="D11" t="str">
            <v>HMULC103</v>
          </cell>
        </row>
      </sheetData>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mailto:muriel.lafond@univ-cotedazur.fr" TargetMode="External"/><Relationship Id="rId7" Type="http://schemas.openxmlformats.org/officeDocument/2006/relationships/printerSettings" Target="../printerSettings/printerSettings5.bin"/><Relationship Id="rId2" Type="http://schemas.openxmlformats.org/officeDocument/2006/relationships/hyperlink" Target="mailto:matilde.garre@univ-cotedazur.fr" TargetMode="External"/><Relationship Id="rId1" Type="http://schemas.openxmlformats.org/officeDocument/2006/relationships/hyperlink" Target="mailto:nicolas.bertrand@univ-cotedazur.fr" TargetMode="External"/><Relationship Id="rId6" Type="http://schemas.openxmlformats.org/officeDocument/2006/relationships/hyperlink" Target="mailto:arnaud.zucker@univ-cotedazur.fr" TargetMode="External"/><Relationship Id="rId5" Type="http://schemas.openxmlformats.org/officeDocument/2006/relationships/hyperlink" Target="mailto:marie.catherine.olivi@univ-cotedazur.fr" TargetMode="External"/><Relationship Id="rId4" Type="http://schemas.openxmlformats.org/officeDocument/2006/relationships/hyperlink" Target="mailto:giampiero.scafoglio@univ-cotedazur.fr" TargetMode="Externa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249977111117893"/>
    <pageSetUpPr fitToPage="1"/>
  </sheetPr>
  <dimension ref="A1:A30"/>
  <sheetViews>
    <sheetView view="pageBreakPreview" zoomScaleNormal="100" zoomScaleSheetLayoutView="100" workbookViewId="0">
      <selection activeCell="Z24" sqref="Z24"/>
    </sheetView>
  </sheetViews>
  <sheetFormatPr baseColWidth="10" defaultColWidth="9.140625" defaultRowHeight="15" x14ac:dyDescent="0.25"/>
  <cols>
    <col min="1" max="1" width="13.42578125" customWidth="1"/>
  </cols>
  <sheetData>
    <row r="1" spans="1:1" x14ac:dyDescent="0.25">
      <c r="A1" s="1"/>
    </row>
    <row r="23" ht="27.75" customHeight="1" x14ac:dyDescent="0.25"/>
    <row r="30" ht="129" customHeight="1" x14ac:dyDescent="0.25"/>
  </sheetData>
  <pageMargins left="0.7" right="0.7" top="0.75" bottom="0.75" header="0.3" footer="0.3"/>
  <pageSetup paperSize="9" scale="70" fitToHeight="0" orientation="landscape" r:id="rId1"/>
  <colBreaks count="1" manualBreakCount="1">
    <brk id="20" max="33"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pageSetUpPr fitToPage="1"/>
  </sheetPr>
  <dimension ref="A1:D43"/>
  <sheetViews>
    <sheetView topLeftCell="A9" zoomScale="130" zoomScaleNormal="130" workbookViewId="0">
      <selection activeCell="A10" sqref="A10:B10"/>
    </sheetView>
  </sheetViews>
  <sheetFormatPr baseColWidth="10" defaultColWidth="11.42578125" defaultRowHeight="15" x14ac:dyDescent="0.25"/>
  <cols>
    <col min="1" max="1" width="111.85546875" customWidth="1"/>
    <col min="2" max="2" width="21.7109375" customWidth="1"/>
    <col min="4" max="4" width="47.42578125" customWidth="1"/>
  </cols>
  <sheetData>
    <row r="1" spans="1:2" ht="68.25" customHeight="1" thickBot="1" x14ac:dyDescent="0.3">
      <c r="A1" s="45" t="s">
        <v>0</v>
      </c>
      <c r="B1" s="44"/>
    </row>
    <row r="2" spans="1:2" ht="15.75" thickBot="1" x14ac:dyDescent="0.3"/>
    <row r="3" spans="1:2" ht="15.75" thickBot="1" x14ac:dyDescent="0.3">
      <c r="A3" s="320" t="s">
        <v>365</v>
      </c>
      <c r="B3" s="321"/>
    </row>
    <row r="4" spans="1:2" ht="15.75" thickBot="1" x14ac:dyDescent="0.3">
      <c r="A4" s="50" t="s">
        <v>1</v>
      </c>
      <c r="B4" s="43" t="s">
        <v>231</v>
      </c>
    </row>
    <row r="5" spans="1:2" ht="15.75" thickBot="1" x14ac:dyDescent="0.3">
      <c r="A5" s="53" t="s">
        <v>2</v>
      </c>
      <c r="B5" s="51" t="s">
        <v>205</v>
      </c>
    </row>
    <row r="6" spans="1:2" ht="45.75" thickBot="1" x14ac:dyDescent="0.3">
      <c r="A6" s="54" t="s">
        <v>3</v>
      </c>
      <c r="B6" s="52" t="s">
        <v>277</v>
      </c>
    </row>
    <row r="7" spans="1:2" x14ac:dyDescent="0.25">
      <c r="A7" s="322" t="s">
        <v>366</v>
      </c>
      <c r="B7" s="323"/>
    </row>
    <row r="8" spans="1:2" ht="30" customHeight="1" x14ac:dyDescent="0.25">
      <c r="A8" s="329" t="s">
        <v>367</v>
      </c>
      <c r="B8" s="330"/>
    </row>
    <row r="9" spans="1:2" ht="30.75" customHeight="1" thickBot="1" x14ac:dyDescent="0.3">
      <c r="A9" s="316" t="s">
        <v>368</v>
      </c>
      <c r="B9" s="317"/>
    </row>
    <row r="10" spans="1:2" ht="72" customHeight="1" thickBot="1" x14ac:dyDescent="0.3">
      <c r="A10" s="320" t="s">
        <v>369</v>
      </c>
      <c r="B10" s="321"/>
    </row>
    <row r="11" spans="1:2" x14ac:dyDescent="0.25">
      <c r="A11" s="322" t="s">
        <v>370</v>
      </c>
      <c r="B11" s="323"/>
    </row>
    <row r="12" spans="1:2" x14ac:dyDescent="0.25">
      <c r="A12" s="57" t="s">
        <v>4</v>
      </c>
      <c r="B12" s="46" t="s">
        <v>234</v>
      </c>
    </row>
    <row r="13" spans="1:2" x14ac:dyDescent="0.25">
      <c r="A13" s="56" t="s">
        <v>5</v>
      </c>
      <c r="B13" s="55" t="s">
        <v>251</v>
      </c>
    </row>
    <row r="14" spans="1:2" x14ac:dyDescent="0.25">
      <c r="A14" s="56" t="s">
        <v>6</v>
      </c>
      <c r="B14" s="55"/>
    </row>
    <row r="15" spans="1:2" ht="15.75" thickBot="1" x14ac:dyDescent="0.3">
      <c r="A15" s="316" t="s">
        <v>7</v>
      </c>
      <c r="B15" s="317"/>
    </row>
    <row r="16" spans="1:2" ht="53.25" customHeight="1" thickBot="1" x14ac:dyDescent="0.3">
      <c r="A16" s="322" t="s">
        <v>371</v>
      </c>
      <c r="B16" s="323"/>
    </row>
    <row r="17" spans="1:4" ht="21.75" customHeight="1" x14ac:dyDescent="0.25">
      <c r="A17" s="49" t="s">
        <v>8</v>
      </c>
      <c r="B17" s="47" t="s">
        <v>372</v>
      </c>
    </row>
    <row r="18" spans="1:4" ht="21.75" customHeight="1" thickBot="1" x14ac:dyDescent="0.3">
      <c r="A18" s="57" t="s">
        <v>9</v>
      </c>
      <c r="B18" s="21" t="s">
        <v>373</v>
      </c>
    </row>
    <row r="19" spans="1:4" x14ac:dyDescent="0.25">
      <c r="A19" s="49" t="s">
        <v>10</v>
      </c>
      <c r="B19" s="64"/>
    </row>
    <row r="20" spans="1:4" x14ac:dyDescent="0.25">
      <c r="A20" s="59" t="s">
        <v>11</v>
      </c>
      <c r="B20" s="21"/>
    </row>
    <row r="21" spans="1:4" ht="15.75" thickBot="1" x14ac:dyDescent="0.3">
      <c r="A21" s="60" t="s">
        <v>12</v>
      </c>
      <c r="B21" s="48"/>
    </row>
    <row r="22" spans="1:4" ht="32.25" customHeight="1" thickBot="1" x14ac:dyDescent="0.3">
      <c r="A22" s="320" t="s">
        <v>374</v>
      </c>
      <c r="B22" s="321"/>
    </row>
    <row r="23" spans="1:4" ht="27.75" customHeight="1" thickBot="1" x14ac:dyDescent="0.3">
      <c r="A23" s="320" t="s">
        <v>375</v>
      </c>
      <c r="B23" s="321"/>
    </row>
    <row r="24" spans="1:4" x14ac:dyDescent="0.25">
      <c r="A24" s="327" t="s">
        <v>376</v>
      </c>
      <c r="B24" s="328"/>
    </row>
    <row r="25" spans="1:4" ht="15.75" thickBot="1" x14ac:dyDescent="0.3">
      <c r="A25" s="316" t="s">
        <v>13</v>
      </c>
      <c r="B25" s="317"/>
    </row>
    <row r="26" spans="1:4" ht="17.25" customHeight="1" x14ac:dyDescent="0.25">
      <c r="A26" s="49" t="s">
        <v>14</v>
      </c>
      <c r="B26" s="58"/>
    </row>
    <row r="27" spans="1:4" ht="70.5" customHeight="1" thickBot="1" x14ac:dyDescent="0.3">
      <c r="A27" s="316" t="s">
        <v>377</v>
      </c>
      <c r="B27" s="317"/>
    </row>
    <row r="28" spans="1:4" ht="15" customHeight="1" x14ac:dyDescent="0.25">
      <c r="A28" s="49" t="s">
        <v>15</v>
      </c>
      <c r="B28" s="63"/>
      <c r="C28" s="314"/>
      <c r="D28" s="315"/>
    </row>
    <row r="29" spans="1:4" ht="15.75" thickBot="1" x14ac:dyDescent="0.3">
      <c r="A29" s="325" t="s">
        <v>16</v>
      </c>
      <c r="B29" s="326"/>
      <c r="C29" s="314"/>
      <c r="D29" s="315"/>
    </row>
    <row r="30" spans="1:4" ht="25.5" customHeight="1" x14ac:dyDescent="0.25">
      <c r="A30" s="322" t="s">
        <v>17</v>
      </c>
      <c r="B30" s="323"/>
    </row>
    <row r="31" spans="1:4" ht="30.75" customHeight="1" thickBot="1" x14ac:dyDescent="0.3">
      <c r="A31" s="316" t="s">
        <v>18</v>
      </c>
      <c r="B31" s="317"/>
    </row>
    <row r="32" spans="1:4" ht="46.5" customHeight="1" thickBot="1" x14ac:dyDescent="0.3">
      <c r="A32" s="320" t="s">
        <v>19</v>
      </c>
      <c r="B32" s="321"/>
    </row>
    <row r="33" spans="1:2" ht="26.25" customHeight="1" x14ac:dyDescent="0.25">
      <c r="A33" s="49" t="s">
        <v>20</v>
      </c>
      <c r="B33" s="47"/>
    </row>
    <row r="34" spans="1:2" ht="58.5" customHeight="1" thickBot="1" x14ac:dyDescent="0.3">
      <c r="A34" s="316" t="s">
        <v>21</v>
      </c>
      <c r="B34" s="317"/>
    </row>
    <row r="35" spans="1:2" ht="20.25" customHeight="1" thickBot="1" x14ac:dyDescent="0.3">
      <c r="A35" s="320" t="s">
        <v>22</v>
      </c>
      <c r="B35" s="321"/>
    </row>
    <row r="36" spans="1:2" ht="21" customHeight="1" x14ac:dyDescent="0.25">
      <c r="A36" s="49" t="s">
        <v>23</v>
      </c>
      <c r="B36" s="47"/>
    </row>
    <row r="37" spans="1:2" ht="16.5" customHeight="1" thickBot="1" x14ac:dyDescent="0.3">
      <c r="A37" s="316" t="s">
        <v>24</v>
      </c>
      <c r="B37" s="317"/>
    </row>
    <row r="39" spans="1:2" x14ac:dyDescent="0.25">
      <c r="A39" s="318" t="s">
        <v>25</v>
      </c>
      <c r="B39" s="319"/>
    </row>
    <row r="41" spans="1:2" x14ac:dyDescent="0.25">
      <c r="A41" s="324" t="s">
        <v>26</v>
      </c>
      <c r="B41" s="324"/>
    </row>
    <row r="43" spans="1:2" x14ac:dyDescent="0.25">
      <c r="A43" s="313"/>
      <c r="B43" s="313"/>
    </row>
  </sheetData>
  <mergeCells count="24">
    <mergeCell ref="A3:B3"/>
    <mergeCell ref="A7:B7"/>
    <mergeCell ref="A8:B8"/>
    <mergeCell ref="A9:B9"/>
    <mergeCell ref="A10:B10"/>
    <mergeCell ref="A11:B11"/>
    <mergeCell ref="A15:B15"/>
    <mergeCell ref="A16:B16"/>
    <mergeCell ref="A41:B41"/>
    <mergeCell ref="A29:B29"/>
    <mergeCell ref="A27:B27"/>
    <mergeCell ref="A25:B25"/>
    <mergeCell ref="A24:B24"/>
    <mergeCell ref="A23:B23"/>
    <mergeCell ref="A22:B22"/>
    <mergeCell ref="A43:B43"/>
    <mergeCell ref="C28:D29"/>
    <mergeCell ref="A37:B37"/>
    <mergeCell ref="A39:B39"/>
    <mergeCell ref="A32:B32"/>
    <mergeCell ref="A30:B30"/>
    <mergeCell ref="A31:B31"/>
    <mergeCell ref="A35:B35"/>
    <mergeCell ref="A34:B34"/>
  </mergeCells>
  <dataValidations count="5">
    <dataValidation type="list" allowBlank="1" showInputMessage="1" showErrorMessage="1" sqref="B4" xr:uid="{00000000-0002-0000-0100-000000000000}">
      <formula1>"Création, Modification, Renouvellement"</formula1>
    </dataValidation>
    <dataValidation type="list" allowBlank="1" showInputMessage="1" showErrorMessage="1" sqref="B17" xr:uid="{00000000-0002-0000-0100-000001000000}">
      <formula1>"Synchrone, Asynchrone"</formula1>
    </dataValidation>
    <dataValidation type="list" allowBlank="1" showInputMessage="1" showErrorMessage="1" sqref="B20:B21 B36 B28" xr:uid="{00000000-0002-0000-0100-000002000000}">
      <formula1>"Oui, Non"</formula1>
    </dataValidation>
    <dataValidation type="list" allowBlank="1" showInputMessage="1" showErrorMessage="1" sqref="B18" xr:uid="{00000000-0002-0000-0100-000003000000}">
      <formula1>"Présentiel, Distanciel, Hybride"</formula1>
    </dataValidation>
    <dataValidation type="list" allowBlank="1" showInputMessage="1" showErrorMessage="1" sqref="B33" xr:uid="{00000000-0002-0000-0100-000004000000}">
      <formula1>"Favorable, Défavorable"</formula1>
    </dataValidation>
  </dataValidations>
  <pageMargins left="0.25" right="0.25" top="0.75" bottom="0.75" header="0.3" footer="0.3"/>
  <pageSetup paperSize="9" scale="82" fitToHeight="0" orientation="portrait" verticalDpi="0" r:id="rId1"/>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100-000005000000}">
          <x14:formula1>
            <xm:f>Données!$D$2:$D$19</xm:f>
          </x14:formula1>
          <xm:sqref>B5</xm:sqref>
        </x14:dataValidation>
        <x14:dataValidation type="list" allowBlank="1" showInputMessage="1" showErrorMessage="1" xr:uid="{00000000-0002-0000-0100-000006000000}">
          <x14:formula1>
            <xm:f>Données!$G$2:$G$53</xm:f>
          </x14:formula1>
          <xm:sqref>B6</xm:sqref>
        </x14:dataValidation>
        <x14:dataValidation type="list" allowBlank="1" showInputMessage="1" showErrorMessage="1" xr:uid="{00000000-0002-0000-0100-000007000000}">
          <x14:formula1>
            <xm:f>Données!$F$2:$F$8</xm:f>
          </x14:formula1>
          <xm:sqref>B13:B14</xm:sqref>
        </x14:dataValidation>
        <x14:dataValidation type="list" allowBlank="1" showInputMessage="1" showErrorMessage="1" xr:uid="{00000000-0002-0000-0100-000008000000}">
          <x14:formula1>
            <xm:f>Données!$A$2:$A$5</xm:f>
          </x14:formula1>
          <xm:sqref>B12</xm:sqref>
        </x14:dataValidation>
        <x14:dataValidation type="list" allowBlank="1" showInputMessage="1" showErrorMessage="1" xr:uid="{00000000-0002-0000-0100-000009000000}">
          <x14:formula1>
            <xm:f>Données!$J$2:$J$7</xm:f>
          </x14:formula1>
          <xm:sqref>B26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pageSetUpPr fitToPage="1"/>
  </sheetPr>
  <dimension ref="A1:Q70"/>
  <sheetViews>
    <sheetView zoomScale="140" zoomScaleNormal="140" workbookViewId="0">
      <selection activeCell="A49" sqref="A49:Q61"/>
    </sheetView>
  </sheetViews>
  <sheetFormatPr baseColWidth="10" defaultColWidth="11.42578125" defaultRowHeight="15" x14ac:dyDescent="0.25"/>
  <cols>
    <col min="1" max="1" width="29.85546875" customWidth="1"/>
    <col min="2" max="2" width="23.28515625" customWidth="1"/>
    <col min="3" max="3" width="27.7109375" customWidth="1"/>
    <col min="4" max="4" width="26" customWidth="1"/>
  </cols>
  <sheetData>
    <row r="1" spans="1:17" ht="19.5" thickBot="1" x14ac:dyDescent="0.35">
      <c r="A1" s="363" t="s">
        <v>27</v>
      </c>
      <c r="B1" s="364"/>
      <c r="C1" s="364"/>
      <c r="D1" s="364"/>
      <c r="E1" s="364"/>
      <c r="F1" s="364"/>
      <c r="G1" s="364"/>
      <c r="H1" s="364"/>
      <c r="I1" s="364"/>
      <c r="J1" s="364"/>
      <c r="K1" s="364"/>
      <c r="L1" s="364"/>
      <c r="M1" s="364"/>
      <c r="N1" s="364"/>
      <c r="O1" s="364"/>
      <c r="P1" s="364"/>
      <c r="Q1" s="365"/>
    </row>
    <row r="2" spans="1:17" x14ac:dyDescent="0.25">
      <c r="A2" s="331" t="s">
        <v>28</v>
      </c>
      <c r="B2" s="332"/>
      <c r="C2" s="332"/>
      <c r="D2" s="332"/>
      <c r="E2" s="332"/>
      <c r="F2" s="332"/>
      <c r="G2" s="332"/>
      <c r="H2" s="332"/>
      <c r="I2" s="332"/>
      <c r="J2" s="332"/>
      <c r="K2" s="332"/>
      <c r="L2" s="332"/>
      <c r="M2" s="332"/>
      <c r="N2" s="332"/>
      <c r="O2" s="332"/>
      <c r="P2" s="332"/>
      <c r="Q2" s="333"/>
    </row>
    <row r="3" spans="1:17" ht="51" customHeight="1" x14ac:dyDescent="0.25">
      <c r="A3" s="337" t="s">
        <v>29</v>
      </c>
      <c r="B3" s="338"/>
      <c r="C3" s="338"/>
      <c r="D3" s="338"/>
      <c r="E3" s="338"/>
      <c r="F3" s="338"/>
      <c r="G3" s="338"/>
      <c r="H3" s="338"/>
      <c r="I3" s="338"/>
      <c r="J3" s="338"/>
      <c r="K3" s="338"/>
      <c r="L3" s="338"/>
      <c r="M3" s="338"/>
      <c r="N3" s="338"/>
      <c r="O3" s="338"/>
      <c r="P3" s="338"/>
      <c r="Q3" s="339"/>
    </row>
    <row r="4" spans="1:17" x14ac:dyDescent="0.25">
      <c r="A4" s="348" t="s">
        <v>378</v>
      </c>
      <c r="B4" s="349"/>
      <c r="C4" s="349"/>
      <c r="D4" s="349"/>
      <c r="E4" s="349"/>
      <c r="F4" s="349"/>
      <c r="G4" s="349"/>
      <c r="H4" s="349"/>
      <c r="I4" s="349"/>
      <c r="J4" s="349"/>
      <c r="K4" s="349"/>
      <c r="L4" s="349"/>
      <c r="M4" s="349"/>
      <c r="N4" s="349"/>
      <c r="O4" s="349"/>
      <c r="P4" s="349"/>
      <c r="Q4" s="350"/>
    </row>
    <row r="5" spans="1:17" x14ac:dyDescent="0.25">
      <c r="A5" s="348"/>
      <c r="B5" s="349"/>
      <c r="C5" s="349"/>
      <c r="D5" s="349"/>
      <c r="E5" s="349"/>
      <c r="F5" s="349"/>
      <c r="G5" s="349"/>
      <c r="H5" s="349"/>
      <c r="I5" s="349"/>
      <c r="J5" s="349"/>
      <c r="K5" s="349"/>
      <c r="L5" s="349"/>
      <c r="M5" s="349"/>
      <c r="N5" s="349"/>
      <c r="O5" s="349"/>
      <c r="P5" s="349"/>
      <c r="Q5" s="350"/>
    </row>
    <row r="6" spans="1:17" x14ac:dyDescent="0.25">
      <c r="A6" s="348"/>
      <c r="B6" s="349"/>
      <c r="C6" s="349"/>
      <c r="D6" s="349"/>
      <c r="E6" s="349"/>
      <c r="F6" s="349"/>
      <c r="G6" s="349"/>
      <c r="H6" s="349"/>
      <c r="I6" s="349"/>
      <c r="J6" s="349"/>
      <c r="K6" s="349"/>
      <c r="L6" s="349"/>
      <c r="M6" s="349"/>
      <c r="N6" s="349"/>
      <c r="O6" s="349"/>
      <c r="P6" s="349"/>
      <c r="Q6" s="350"/>
    </row>
    <row r="7" spans="1:17" x14ac:dyDescent="0.25">
      <c r="A7" s="348"/>
      <c r="B7" s="349"/>
      <c r="C7" s="349"/>
      <c r="D7" s="349"/>
      <c r="E7" s="349"/>
      <c r="F7" s="349"/>
      <c r="G7" s="349"/>
      <c r="H7" s="349"/>
      <c r="I7" s="349"/>
      <c r="J7" s="349"/>
      <c r="K7" s="349"/>
      <c r="L7" s="349"/>
      <c r="M7" s="349"/>
      <c r="N7" s="349"/>
      <c r="O7" s="349"/>
      <c r="P7" s="349"/>
      <c r="Q7" s="350"/>
    </row>
    <row r="8" spans="1:17" x14ac:dyDescent="0.25">
      <c r="A8" s="348"/>
      <c r="B8" s="349"/>
      <c r="C8" s="349"/>
      <c r="D8" s="349"/>
      <c r="E8" s="349"/>
      <c r="F8" s="349"/>
      <c r="G8" s="349"/>
      <c r="H8" s="349"/>
      <c r="I8" s="349"/>
      <c r="J8" s="349"/>
      <c r="K8" s="349"/>
      <c r="L8" s="349"/>
      <c r="M8" s="349"/>
      <c r="N8" s="349"/>
      <c r="O8" s="349"/>
      <c r="P8" s="349"/>
      <c r="Q8" s="350"/>
    </row>
    <row r="9" spans="1:17" x14ac:dyDescent="0.25">
      <c r="A9" s="348"/>
      <c r="B9" s="349"/>
      <c r="C9" s="349"/>
      <c r="D9" s="349"/>
      <c r="E9" s="349"/>
      <c r="F9" s="349"/>
      <c r="G9" s="349"/>
      <c r="H9" s="349"/>
      <c r="I9" s="349"/>
      <c r="J9" s="349"/>
      <c r="K9" s="349"/>
      <c r="L9" s="349"/>
      <c r="M9" s="349"/>
      <c r="N9" s="349"/>
      <c r="O9" s="349"/>
      <c r="P9" s="349"/>
      <c r="Q9" s="350"/>
    </row>
    <row r="10" spans="1:17" x14ac:dyDescent="0.25">
      <c r="A10" s="348"/>
      <c r="B10" s="349"/>
      <c r="C10" s="349"/>
      <c r="D10" s="349"/>
      <c r="E10" s="349"/>
      <c r="F10" s="349"/>
      <c r="G10" s="349"/>
      <c r="H10" s="349"/>
      <c r="I10" s="349"/>
      <c r="J10" s="349"/>
      <c r="K10" s="349"/>
      <c r="L10" s="349"/>
      <c r="M10" s="349"/>
      <c r="N10" s="349"/>
      <c r="O10" s="349"/>
      <c r="P10" s="349"/>
      <c r="Q10" s="350"/>
    </row>
    <row r="11" spans="1:17" x14ac:dyDescent="0.25">
      <c r="A11" s="348"/>
      <c r="B11" s="349"/>
      <c r="C11" s="349"/>
      <c r="D11" s="349"/>
      <c r="E11" s="349"/>
      <c r="F11" s="349"/>
      <c r="G11" s="349"/>
      <c r="H11" s="349"/>
      <c r="I11" s="349"/>
      <c r="J11" s="349"/>
      <c r="K11" s="349"/>
      <c r="L11" s="349"/>
      <c r="M11" s="349"/>
      <c r="N11" s="349"/>
      <c r="O11" s="349"/>
      <c r="P11" s="349"/>
      <c r="Q11" s="350"/>
    </row>
    <row r="12" spans="1:17" x14ac:dyDescent="0.25">
      <c r="A12" s="348"/>
      <c r="B12" s="349"/>
      <c r="C12" s="349"/>
      <c r="D12" s="349"/>
      <c r="E12" s="349"/>
      <c r="F12" s="349"/>
      <c r="G12" s="349"/>
      <c r="H12" s="349"/>
      <c r="I12" s="349"/>
      <c r="J12" s="349"/>
      <c r="K12" s="349"/>
      <c r="L12" s="349"/>
      <c r="M12" s="349"/>
      <c r="N12" s="349"/>
      <c r="O12" s="349"/>
      <c r="P12" s="349"/>
      <c r="Q12" s="350"/>
    </row>
    <row r="13" spans="1:17" x14ac:dyDescent="0.25">
      <c r="A13" s="348"/>
      <c r="B13" s="349"/>
      <c r="C13" s="349"/>
      <c r="D13" s="349"/>
      <c r="E13" s="349"/>
      <c r="F13" s="349"/>
      <c r="G13" s="349"/>
      <c r="H13" s="349"/>
      <c r="I13" s="349"/>
      <c r="J13" s="349"/>
      <c r="K13" s="349"/>
      <c r="L13" s="349"/>
      <c r="M13" s="349"/>
      <c r="N13" s="349"/>
      <c r="O13" s="349"/>
      <c r="P13" s="349"/>
      <c r="Q13" s="350"/>
    </row>
    <row r="14" spans="1:17" x14ac:dyDescent="0.25">
      <c r="A14" s="348"/>
      <c r="B14" s="349"/>
      <c r="C14" s="349"/>
      <c r="D14" s="349"/>
      <c r="E14" s="349"/>
      <c r="F14" s="349"/>
      <c r="G14" s="349"/>
      <c r="H14" s="349"/>
      <c r="I14" s="349"/>
      <c r="J14" s="349"/>
      <c r="K14" s="349"/>
      <c r="L14" s="349"/>
      <c r="M14" s="349"/>
      <c r="N14" s="349"/>
      <c r="O14" s="349"/>
      <c r="P14" s="349"/>
      <c r="Q14" s="350"/>
    </row>
    <row r="15" spans="1:17" x14ac:dyDescent="0.25">
      <c r="A15" s="348"/>
      <c r="B15" s="349"/>
      <c r="C15" s="349"/>
      <c r="D15" s="349"/>
      <c r="E15" s="349"/>
      <c r="F15" s="349"/>
      <c r="G15" s="349"/>
      <c r="H15" s="349"/>
      <c r="I15" s="349"/>
      <c r="J15" s="349"/>
      <c r="K15" s="349"/>
      <c r="L15" s="349"/>
      <c r="M15" s="349"/>
      <c r="N15" s="349"/>
      <c r="O15" s="349"/>
      <c r="P15" s="349"/>
      <c r="Q15" s="350"/>
    </row>
    <row r="16" spans="1:17" ht="15.75" thickBot="1" x14ac:dyDescent="0.3">
      <c r="A16" s="351"/>
      <c r="B16" s="352"/>
      <c r="C16" s="352"/>
      <c r="D16" s="352"/>
      <c r="E16" s="352"/>
      <c r="F16" s="352"/>
      <c r="G16" s="352"/>
      <c r="H16" s="352"/>
      <c r="I16" s="352"/>
      <c r="J16" s="352"/>
      <c r="K16" s="352"/>
      <c r="L16" s="352"/>
      <c r="M16" s="352"/>
      <c r="N16" s="352"/>
      <c r="O16" s="352"/>
      <c r="P16" s="352"/>
      <c r="Q16" s="353"/>
    </row>
    <row r="17" spans="1:17" x14ac:dyDescent="0.25">
      <c r="A17" s="331" t="s">
        <v>30</v>
      </c>
      <c r="B17" s="332"/>
      <c r="C17" s="332"/>
      <c r="D17" s="332"/>
      <c r="E17" s="332"/>
      <c r="F17" s="332"/>
      <c r="G17" s="332"/>
      <c r="H17" s="332"/>
      <c r="I17" s="332"/>
      <c r="J17" s="332"/>
      <c r="K17" s="332"/>
      <c r="L17" s="332"/>
      <c r="M17" s="332"/>
      <c r="N17" s="332"/>
      <c r="O17" s="332"/>
      <c r="P17" s="332"/>
      <c r="Q17" s="333"/>
    </row>
    <row r="18" spans="1:17" ht="31.5" customHeight="1" x14ac:dyDescent="0.25">
      <c r="A18" s="337" t="s">
        <v>31</v>
      </c>
      <c r="B18" s="346"/>
      <c r="C18" s="346"/>
      <c r="D18" s="346"/>
      <c r="E18" s="346"/>
      <c r="F18" s="346"/>
      <c r="G18" s="346"/>
      <c r="H18" s="346"/>
      <c r="I18" s="346"/>
      <c r="J18" s="346"/>
      <c r="K18" s="346"/>
      <c r="L18" s="346"/>
      <c r="M18" s="346"/>
      <c r="N18" s="346"/>
      <c r="O18" s="346"/>
      <c r="P18" s="346"/>
      <c r="Q18" s="347"/>
    </row>
    <row r="19" spans="1:17" x14ac:dyDescent="0.25">
      <c r="A19" s="357" t="s">
        <v>379</v>
      </c>
      <c r="B19" s="358"/>
      <c r="C19" s="358"/>
      <c r="D19" s="358"/>
      <c r="E19" s="358"/>
      <c r="F19" s="358"/>
      <c r="G19" s="358"/>
      <c r="H19" s="358"/>
      <c r="I19" s="358"/>
      <c r="J19" s="358"/>
      <c r="K19" s="358"/>
      <c r="L19" s="358"/>
      <c r="M19" s="358"/>
      <c r="N19" s="358"/>
      <c r="O19" s="358"/>
      <c r="P19" s="358"/>
      <c r="Q19" s="359"/>
    </row>
    <row r="20" spans="1:17" x14ac:dyDescent="0.25">
      <c r="A20" s="357"/>
      <c r="B20" s="358"/>
      <c r="C20" s="358"/>
      <c r="D20" s="358"/>
      <c r="E20" s="358"/>
      <c r="F20" s="358"/>
      <c r="G20" s="358"/>
      <c r="H20" s="358"/>
      <c r="I20" s="358"/>
      <c r="J20" s="358"/>
      <c r="K20" s="358"/>
      <c r="L20" s="358"/>
      <c r="M20" s="358"/>
      <c r="N20" s="358"/>
      <c r="O20" s="358"/>
      <c r="P20" s="358"/>
      <c r="Q20" s="359"/>
    </row>
    <row r="21" spans="1:17" x14ac:dyDescent="0.25">
      <c r="A21" s="357"/>
      <c r="B21" s="358"/>
      <c r="C21" s="358"/>
      <c r="D21" s="358"/>
      <c r="E21" s="358"/>
      <c r="F21" s="358"/>
      <c r="G21" s="358"/>
      <c r="H21" s="358"/>
      <c r="I21" s="358"/>
      <c r="J21" s="358"/>
      <c r="K21" s="358"/>
      <c r="L21" s="358"/>
      <c r="M21" s="358"/>
      <c r="N21" s="358"/>
      <c r="O21" s="358"/>
      <c r="P21" s="358"/>
      <c r="Q21" s="359"/>
    </row>
    <row r="22" spans="1:17" x14ac:dyDescent="0.25">
      <c r="A22" s="357"/>
      <c r="B22" s="358"/>
      <c r="C22" s="358"/>
      <c r="D22" s="358"/>
      <c r="E22" s="358"/>
      <c r="F22" s="358"/>
      <c r="G22" s="358"/>
      <c r="H22" s="358"/>
      <c r="I22" s="358"/>
      <c r="J22" s="358"/>
      <c r="K22" s="358"/>
      <c r="L22" s="358"/>
      <c r="M22" s="358"/>
      <c r="N22" s="358"/>
      <c r="O22" s="358"/>
      <c r="P22" s="358"/>
      <c r="Q22" s="359"/>
    </row>
    <row r="23" spans="1:17" x14ac:dyDescent="0.25">
      <c r="A23" s="357"/>
      <c r="B23" s="358"/>
      <c r="C23" s="358"/>
      <c r="D23" s="358"/>
      <c r="E23" s="358"/>
      <c r="F23" s="358"/>
      <c r="G23" s="358"/>
      <c r="H23" s="358"/>
      <c r="I23" s="358"/>
      <c r="J23" s="358"/>
      <c r="K23" s="358"/>
      <c r="L23" s="358"/>
      <c r="M23" s="358"/>
      <c r="N23" s="358"/>
      <c r="O23" s="358"/>
      <c r="P23" s="358"/>
      <c r="Q23" s="359"/>
    </row>
    <row r="24" spans="1:17" x14ac:dyDescent="0.25">
      <c r="A24" s="357"/>
      <c r="B24" s="358"/>
      <c r="C24" s="358"/>
      <c r="D24" s="358"/>
      <c r="E24" s="358"/>
      <c r="F24" s="358"/>
      <c r="G24" s="358"/>
      <c r="H24" s="358"/>
      <c r="I24" s="358"/>
      <c r="J24" s="358"/>
      <c r="K24" s="358"/>
      <c r="L24" s="358"/>
      <c r="M24" s="358"/>
      <c r="N24" s="358"/>
      <c r="O24" s="358"/>
      <c r="P24" s="358"/>
      <c r="Q24" s="359"/>
    </row>
    <row r="25" spans="1:17" x14ac:dyDescent="0.25">
      <c r="A25" s="357"/>
      <c r="B25" s="358"/>
      <c r="C25" s="358"/>
      <c r="D25" s="358"/>
      <c r="E25" s="358"/>
      <c r="F25" s="358"/>
      <c r="G25" s="358"/>
      <c r="H25" s="358"/>
      <c r="I25" s="358"/>
      <c r="J25" s="358"/>
      <c r="K25" s="358"/>
      <c r="L25" s="358"/>
      <c r="M25" s="358"/>
      <c r="N25" s="358"/>
      <c r="O25" s="358"/>
      <c r="P25" s="358"/>
      <c r="Q25" s="359"/>
    </row>
    <row r="26" spans="1:17" x14ac:dyDescent="0.25">
      <c r="A26" s="357"/>
      <c r="B26" s="358"/>
      <c r="C26" s="358"/>
      <c r="D26" s="358"/>
      <c r="E26" s="358"/>
      <c r="F26" s="358"/>
      <c r="G26" s="358"/>
      <c r="H26" s="358"/>
      <c r="I26" s="358"/>
      <c r="J26" s="358"/>
      <c r="K26" s="358"/>
      <c r="L26" s="358"/>
      <c r="M26" s="358"/>
      <c r="N26" s="358"/>
      <c r="O26" s="358"/>
      <c r="P26" s="358"/>
      <c r="Q26" s="359"/>
    </row>
    <row r="27" spans="1:17" x14ac:dyDescent="0.25">
      <c r="A27" s="357"/>
      <c r="B27" s="358"/>
      <c r="C27" s="358"/>
      <c r="D27" s="358"/>
      <c r="E27" s="358"/>
      <c r="F27" s="358"/>
      <c r="G27" s="358"/>
      <c r="H27" s="358"/>
      <c r="I27" s="358"/>
      <c r="J27" s="358"/>
      <c r="K27" s="358"/>
      <c r="L27" s="358"/>
      <c r="M27" s="358"/>
      <c r="N27" s="358"/>
      <c r="O27" s="358"/>
      <c r="P27" s="358"/>
      <c r="Q27" s="359"/>
    </row>
    <row r="28" spans="1:17" x14ac:dyDescent="0.25">
      <c r="A28" s="357"/>
      <c r="B28" s="358"/>
      <c r="C28" s="358"/>
      <c r="D28" s="358"/>
      <c r="E28" s="358"/>
      <c r="F28" s="358"/>
      <c r="G28" s="358"/>
      <c r="H28" s="358"/>
      <c r="I28" s="358"/>
      <c r="J28" s="358"/>
      <c r="K28" s="358"/>
      <c r="L28" s="358"/>
      <c r="M28" s="358"/>
      <c r="N28" s="358"/>
      <c r="O28" s="358"/>
      <c r="P28" s="358"/>
      <c r="Q28" s="359"/>
    </row>
    <row r="29" spans="1:17" x14ac:dyDescent="0.25">
      <c r="A29" s="357"/>
      <c r="B29" s="358"/>
      <c r="C29" s="358"/>
      <c r="D29" s="358"/>
      <c r="E29" s="358"/>
      <c r="F29" s="358"/>
      <c r="G29" s="358"/>
      <c r="H29" s="358"/>
      <c r="I29" s="358"/>
      <c r="J29" s="358"/>
      <c r="K29" s="358"/>
      <c r="L29" s="358"/>
      <c r="M29" s="358"/>
      <c r="N29" s="358"/>
      <c r="O29" s="358"/>
      <c r="P29" s="358"/>
      <c r="Q29" s="359"/>
    </row>
    <row r="30" spans="1:17" x14ac:dyDescent="0.25">
      <c r="A30" s="357"/>
      <c r="B30" s="358"/>
      <c r="C30" s="358"/>
      <c r="D30" s="358"/>
      <c r="E30" s="358"/>
      <c r="F30" s="358"/>
      <c r="G30" s="358"/>
      <c r="H30" s="358"/>
      <c r="I30" s="358"/>
      <c r="J30" s="358"/>
      <c r="K30" s="358"/>
      <c r="L30" s="358"/>
      <c r="M30" s="358"/>
      <c r="N30" s="358"/>
      <c r="O30" s="358"/>
      <c r="P30" s="358"/>
      <c r="Q30" s="359"/>
    </row>
    <row r="31" spans="1:17" ht="15.75" thickBot="1" x14ac:dyDescent="0.3">
      <c r="A31" s="360"/>
      <c r="B31" s="361"/>
      <c r="C31" s="361"/>
      <c r="D31" s="361"/>
      <c r="E31" s="361"/>
      <c r="F31" s="361"/>
      <c r="G31" s="361"/>
      <c r="H31" s="361"/>
      <c r="I31" s="361"/>
      <c r="J31" s="361"/>
      <c r="K31" s="361"/>
      <c r="L31" s="361"/>
      <c r="M31" s="361"/>
      <c r="N31" s="361"/>
      <c r="O31" s="361"/>
      <c r="P31" s="361"/>
      <c r="Q31" s="362"/>
    </row>
    <row r="32" spans="1:17" x14ac:dyDescent="0.25">
      <c r="A32" s="331" t="s">
        <v>32</v>
      </c>
      <c r="B32" s="332"/>
      <c r="C32" s="332"/>
      <c r="D32" s="332"/>
      <c r="E32" s="332"/>
      <c r="F32" s="332"/>
      <c r="G32" s="332"/>
      <c r="H32" s="332"/>
      <c r="I32" s="332"/>
      <c r="J32" s="332"/>
      <c r="K32" s="332"/>
      <c r="L32" s="332"/>
      <c r="M32" s="332"/>
      <c r="N32" s="332"/>
      <c r="O32" s="332"/>
      <c r="P32" s="332"/>
      <c r="Q32" s="333"/>
    </row>
    <row r="33" spans="1:17" ht="20.25" customHeight="1" x14ac:dyDescent="0.25">
      <c r="A33" s="337" t="s">
        <v>33</v>
      </c>
      <c r="B33" s="338"/>
      <c r="C33" s="338"/>
      <c r="D33" s="338"/>
      <c r="E33" s="338"/>
      <c r="F33" s="338"/>
      <c r="G33" s="338"/>
      <c r="H33" s="338"/>
      <c r="I33" s="338"/>
      <c r="J33" s="338"/>
      <c r="K33" s="338"/>
      <c r="L33" s="338"/>
      <c r="M33" s="338"/>
      <c r="N33" s="338"/>
      <c r="O33" s="338"/>
      <c r="P33" s="338"/>
      <c r="Q33" s="339"/>
    </row>
    <row r="34" spans="1:17" x14ac:dyDescent="0.25">
      <c r="A34" s="348" t="s">
        <v>380</v>
      </c>
      <c r="B34" s="349"/>
      <c r="C34" s="349"/>
      <c r="D34" s="349"/>
      <c r="E34" s="349"/>
      <c r="F34" s="349"/>
      <c r="G34" s="349"/>
      <c r="H34" s="349"/>
      <c r="I34" s="349"/>
      <c r="J34" s="349"/>
      <c r="K34" s="349"/>
      <c r="L34" s="349"/>
      <c r="M34" s="349"/>
      <c r="N34" s="349"/>
      <c r="O34" s="349"/>
      <c r="P34" s="349"/>
      <c r="Q34" s="350"/>
    </row>
    <row r="35" spans="1:17" x14ac:dyDescent="0.25">
      <c r="A35" s="348"/>
      <c r="B35" s="349"/>
      <c r="C35" s="349"/>
      <c r="D35" s="349"/>
      <c r="E35" s="349"/>
      <c r="F35" s="349"/>
      <c r="G35" s="349"/>
      <c r="H35" s="349"/>
      <c r="I35" s="349"/>
      <c r="J35" s="349"/>
      <c r="K35" s="349"/>
      <c r="L35" s="349"/>
      <c r="M35" s="349"/>
      <c r="N35" s="349"/>
      <c r="O35" s="349"/>
      <c r="P35" s="349"/>
      <c r="Q35" s="350"/>
    </row>
    <row r="36" spans="1:17" x14ac:dyDescent="0.25">
      <c r="A36" s="348"/>
      <c r="B36" s="349"/>
      <c r="C36" s="349"/>
      <c r="D36" s="349"/>
      <c r="E36" s="349"/>
      <c r="F36" s="349"/>
      <c r="G36" s="349"/>
      <c r="H36" s="349"/>
      <c r="I36" s="349"/>
      <c r="J36" s="349"/>
      <c r="K36" s="349"/>
      <c r="L36" s="349"/>
      <c r="M36" s="349"/>
      <c r="N36" s="349"/>
      <c r="O36" s="349"/>
      <c r="P36" s="349"/>
      <c r="Q36" s="350"/>
    </row>
    <row r="37" spans="1:17" x14ac:dyDescent="0.25">
      <c r="A37" s="348"/>
      <c r="B37" s="349"/>
      <c r="C37" s="349"/>
      <c r="D37" s="349"/>
      <c r="E37" s="349"/>
      <c r="F37" s="349"/>
      <c r="G37" s="349"/>
      <c r="H37" s="349"/>
      <c r="I37" s="349"/>
      <c r="J37" s="349"/>
      <c r="K37" s="349"/>
      <c r="L37" s="349"/>
      <c r="M37" s="349"/>
      <c r="N37" s="349"/>
      <c r="O37" s="349"/>
      <c r="P37" s="349"/>
      <c r="Q37" s="350"/>
    </row>
    <row r="38" spans="1:17" x14ac:dyDescent="0.25">
      <c r="A38" s="348"/>
      <c r="B38" s="349"/>
      <c r="C38" s="349"/>
      <c r="D38" s="349"/>
      <c r="E38" s="349"/>
      <c r="F38" s="349"/>
      <c r="G38" s="349"/>
      <c r="H38" s="349"/>
      <c r="I38" s="349"/>
      <c r="J38" s="349"/>
      <c r="K38" s="349"/>
      <c r="L38" s="349"/>
      <c r="M38" s="349"/>
      <c r="N38" s="349"/>
      <c r="O38" s="349"/>
      <c r="P38" s="349"/>
      <c r="Q38" s="350"/>
    </row>
    <row r="39" spans="1:17" x14ac:dyDescent="0.25">
      <c r="A39" s="348"/>
      <c r="B39" s="349"/>
      <c r="C39" s="349"/>
      <c r="D39" s="349"/>
      <c r="E39" s="349"/>
      <c r="F39" s="349"/>
      <c r="G39" s="349"/>
      <c r="H39" s="349"/>
      <c r="I39" s="349"/>
      <c r="J39" s="349"/>
      <c r="K39" s="349"/>
      <c r="L39" s="349"/>
      <c r="M39" s="349"/>
      <c r="N39" s="349"/>
      <c r="O39" s="349"/>
      <c r="P39" s="349"/>
      <c r="Q39" s="350"/>
    </row>
    <row r="40" spans="1:17" x14ac:dyDescent="0.25">
      <c r="A40" s="348"/>
      <c r="B40" s="349"/>
      <c r="C40" s="349"/>
      <c r="D40" s="349"/>
      <c r="E40" s="349"/>
      <c r="F40" s="349"/>
      <c r="G40" s="349"/>
      <c r="H40" s="349"/>
      <c r="I40" s="349"/>
      <c r="J40" s="349"/>
      <c r="K40" s="349"/>
      <c r="L40" s="349"/>
      <c r="M40" s="349"/>
      <c r="N40" s="349"/>
      <c r="O40" s="349"/>
      <c r="P40" s="349"/>
      <c r="Q40" s="350"/>
    </row>
    <row r="41" spans="1:17" x14ac:dyDescent="0.25">
      <c r="A41" s="348"/>
      <c r="B41" s="349"/>
      <c r="C41" s="349"/>
      <c r="D41" s="349"/>
      <c r="E41" s="349"/>
      <c r="F41" s="349"/>
      <c r="G41" s="349"/>
      <c r="H41" s="349"/>
      <c r="I41" s="349"/>
      <c r="J41" s="349"/>
      <c r="K41" s="349"/>
      <c r="L41" s="349"/>
      <c r="M41" s="349"/>
      <c r="N41" s="349"/>
      <c r="O41" s="349"/>
      <c r="P41" s="349"/>
      <c r="Q41" s="350"/>
    </row>
    <row r="42" spans="1:17" x14ac:dyDescent="0.25">
      <c r="A42" s="348"/>
      <c r="B42" s="349"/>
      <c r="C42" s="349"/>
      <c r="D42" s="349"/>
      <c r="E42" s="349"/>
      <c r="F42" s="349"/>
      <c r="G42" s="349"/>
      <c r="H42" s="349"/>
      <c r="I42" s="349"/>
      <c r="J42" s="349"/>
      <c r="K42" s="349"/>
      <c r="L42" s="349"/>
      <c r="M42" s="349"/>
      <c r="N42" s="349"/>
      <c r="O42" s="349"/>
      <c r="P42" s="349"/>
      <c r="Q42" s="350"/>
    </row>
    <row r="43" spans="1:17" x14ac:dyDescent="0.25">
      <c r="A43" s="348"/>
      <c r="B43" s="349"/>
      <c r="C43" s="349"/>
      <c r="D43" s="349"/>
      <c r="E43" s="349"/>
      <c r="F43" s="349"/>
      <c r="G43" s="349"/>
      <c r="H43" s="349"/>
      <c r="I43" s="349"/>
      <c r="J43" s="349"/>
      <c r="K43" s="349"/>
      <c r="L43" s="349"/>
      <c r="M43" s="349"/>
      <c r="N43" s="349"/>
      <c r="O43" s="349"/>
      <c r="P43" s="349"/>
      <c r="Q43" s="350"/>
    </row>
    <row r="44" spans="1:17" x14ac:dyDescent="0.25">
      <c r="A44" s="348"/>
      <c r="B44" s="349"/>
      <c r="C44" s="349"/>
      <c r="D44" s="349"/>
      <c r="E44" s="349"/>
      <c r="F44" s="349"/>
      <c r="G44" s="349"/>
      <c r="H44" s="349"/>
      <c r="I44" s="349"/>
      <c r="J44" s="349"/>
      <c r="K44" s="349"/>
      <c r="L44" s="349"/>
      <c r="M44" s="349"/>
      <c r="N44" s="349"/>
      <c r="O44" s="349"/>
      <c r="P44" s="349"/>
      <c r="Q44" s="350"/>
    </row>
    <row r="45" spans="1:17" x14ac:dyDescent="0.25">
      <c r="A45" s="348"/>
      <c r="B45" s="349"/>
      <c r="C45" s="349"/>
      <c r="D45" s="349"/>
      <c r="E45" s="349"/>
      <c r="F45" s="349"/>
      <c r="G45" s="349"/>
      <c r="H45" s="349"/>
      <c r="I45" s="349"/>
      <c r="J45" s="349"/>
      <c r="K45" s="349"/>
      <c r="L45" s="349"/>
      <c r="M45" s="349"/>
      <c r="N45" s="349"/>
      <c r="O45" s="349"/>
      <c r="P45" s="349"/>
      <c r="Q45" s="350"/>
    </row>
    <row r="46" spans="1:17" ht="15.75" thickBot="1" x14ac:dyDescent="0.3">
      <c r="A46" s="351"/>
      <c r="B46" s="352"/>
      <c r="C46" s="352"/>
      <c r="D46" s="352"/>
      <c r="E46" s="352"/>
      <c r="F46" s="352"/>
      <c r="G46" s="352"/>
      <c r="H46" s="352"/>
      <c r="I46" s="352"/>
      <c r="J46" s="352"/>
      <c r="K46" s="352"/>
      <c r="L46" s="352"/>
      <c r="M46" s="352"/>
      <c r="N46" s="352"/>
      <c r="O46" s="352"/>
      <c r="P46" s="352"/>
      <c r="Q46" s="353"/>
    </row>
    <row r="47" spans="1:17" s="17" customFormat="1" ht="15" customHeight="1" x14ac:dyDescent="0.25">
      <c r="A47" s="354" t="s">
        <v>34</v>
      </c>
      <c r="B47" s="355"/>
      <c r="C47" s="355"/>
      <c r="D47" s="355"/>
      <c r="E47" s="355"/>
      <c r="F47" s="355"/>
      <c r="G47" s="355"/>
      <c r="H47" s="355"/>
      <c r="I47" s="355"/>
      <c r="J47" s="355"/>
      <c r="K47" s="355"/>
      <c r="L47" s="355"/>
      <c r="M47" s="355"/>
      <c r="N47" s="355"/>
      <c r="O47" s="355"/>
      <c r="P47" s="355"/>
      <c r="Q47" s="356"/>
    </row>
    <row r="48" spans="1:17" s="17" customFormat="1" ht="20.25" customHeight="1" x14ac:dyDescent="0.25">
      <c r="A48" s="337" t="s">
        <v>35</v>
      </c>
      <c r="B48" s="338"/>
      <c r="C48" s="338"/>
      <c r="D48" s="338"/>
      <c r="E48" s="338"/>
      <c r="F48" s="338"/>
      <c r="G48" s="338"/>
      <c r="H48" s="338"/>
      <c r="I48" s="338"/>
      <c r="J48" s="338"/>
      <c r="K48" s="338"/>
      <c r="L48" s="338"/>
      <c r="M48" s="338"/>
      <c r="N48" s="338"/>
      <c r="O48" s="338"/>
      <c r="P48" s="338"/>
      <c r="Q48" s="339"/>
    </row>
    <row r="49" spans="1:17" ht="16.5" customHeight="1" x14ac:dyDescent="0.25">
      <c r="A49" s="340" t="s">
        <v>381</v>
      </c>
      <c r="B49" s="341"/>
      <c r="C49" s="341"/>
      <c r="D49" s="341"/>
      <c r="E49" s="341"/>
      <c r="F49" s="341"/>
      <c r="G49" s="341"/>
      <c r="H49" s="341"/>
      <c r="I49" s="341"/>
      <c r="J49" s="341"/>
      <c r="K49" s="341"/>
      <c r="L49" s="341"/>
      <c r="M49" s="341"/>
      <c r="N49" s="341"/>
      <c r="O49" s="341"/>
      <c r="P49" s="341"/>
      <c r="Q49" s="342"/>
    </row>
    <row r="50" spans="1:17" x14ac:dyDescent="0.25">
      <c r="A50" s="340"/>
      <c r="B50" s="341"/>
      <c r="C50" s="341"/>
      <c r="D50" s="341"/>
      <c r="E50" s="341"/>
      <c r="F50" s="341"/>
      <c r="G50" s="341"/>
      <c r="H50" s="341"/>
      <c r="I50" s="341"/>
      <c r="J50" s="341"/>
      <c r="K50" s="341"/>
      <c r="L50" s="341"/>
      <c r="M50" s="341"/>
      <c r="N50" s="341"/>
      <c r="O50" s="341"/>
      <c r="P50" s="341"/>
      <c r="Q50" s="342"/>
    </row>
    <row r="51" spans="1:17" x14ac:dyDescent="0.25">
      <c r="A51" s="340"/>
      <c r="B51" s="341"/>
      <c r="C51" s="341"/>
      <c r="D51" s="341"/>
      <c r="E51" s="341"/>
      <c r="F51" s="341"/>
      <c r="G51" s="341"/>
      <c r="H51" s="341"/>
      <c r="I51" s="341"/>
      <c r="J51" s="341"/>
      <c r="K51" s="341"/>
      <c r="L51" s="341"/>
      <c r="M51" s="341"/>
      <c r="N51" s="341"/>
      <c r="O51" s="341"/>
      <c r="P51" s="341"/>
      <c r="Q51" s="342"/>
    </row>
    <row r="52" spans="1:17" x14ac:dyDescent="0.25">
      <c r="A52" s="340"/>
      <c r="B52" s="341"/>
      <c r="C52" s="341"/>
      <c r="D52" s="341"/>
      <c r="E52" s="341"/>
      <c r="F52" s="341"/>
      <c r="G52" s="341"/>
      <c r="H52" s="341"/>
      <c r="I52" s="341"/>
      <c r="J52" s="341"/>
      <c r="K52" s="341"/>
      <c r="L52" s="341"/>
      <c r="M52" s="341"/>
      <c r="N52" s="341"/>
      <c r="O52" s="341"/>
      <c r="P52" s="341"/>
      <c r="Q52" s="342"/>
    </row>
    <row r="53" spans="1:17" x14ac:dyDescent="0.25">
      <c r="A53" s="340"/>
      <c r="B53" s="341"/>
      <c r="C53" s="341"/>
      <c r="D53" s="341"/>
      <c r="E53" s="341"/>
      <c r="F53" s="341"/>
      <c r="G53" s="341"/>
      <c r="H53" s="341"/>
      <c r="I53" s="341"/>
      <c r="J53" s="341"/>
      <c r="K53" s="341"/>
      <c r="L53" s="341"/>
      <c r="M53" s="341"/>
      <c r="N53" s="341"/>
      <c r="O53" s="341"/>
      <c r="P53" s="341"/>
      <c r="Q53" s="342"/>
    </row>
    <row r="54" spans="1:17" x14ac:dyDescent="0.25">
      <c r="A54" s="340"/>
      <c r="B54" s="341"/>
      <c r="C54" s="341"/>
      <c r="D54" s="341"/>
      <c r="E54" s="341"/>
      <c r="F54" s="341"/>
      <c r="G54" s="341"/>
      <c r="H54" s="341"/>
      <c r="I54" s="341"/>
      <c r="J54" s="341"/>
      <c r="K54" s="341"/>
      <c r="L54" s="341"/>
      <c r="M54" s="341"/>
      <c r="N54" s="341"/>
      <c r="O54" s="341"/>
      <c r="P54" s="341"/>
      <c r="Q54" s="342"/>
    </row>
    <row r="55" spans="1:17" x14ac:dyDescent="0.25">
      <c r="A55" s="340"/>
      <c r="B55" s="341"/>
      <c r="C55" s="341"/>
      <c r="D55" s="341"/>
      <c r="E55" s="341"/>
      <c r="F55" s="341"/>
      <c r="G55" s="341"/>
      <c r="H55" s="341"/>
      <c r="I55" s="341"/>
      <c r="J55" s="341"/>
      <c r="K55" s="341"/>
      <c r="L55" s="341"/>
      <c r="M55" s="341"/>
      <c r="N55" s="341"/>
      <c r="O55" s="341"/>
      <c r="P55" s="341"/>
      <c r="Q55" s="342"/>
    </row>
    <row r="56" spans="1:17" x14ac:dyDescent="0.25">
      <c r="A56" s="340"/>
      <c r="B56" s="341"/>
      <c r="C56" s="341"/>
      <c r="D56" s="341"/>
      <c r="E56" s="341"/>
      <c r="F56" s="341"/>
      <c r="G56" s="341"/>
      <c r="H56" s="341"/>
      <c r="I56" s="341"/>
      <c r="J56" s="341"/>
      <c r="K56" s="341"/>
      <c r="L56" s="341"/>
      <c r="M56" s="341"/>
      <c r="N56" s="341"/>
      <c r="O56" s="341"/>
      <c r="P56" s="341"/>
      <c r="Q56" s="342"/>
    </row>
    <row r="57" spans="1:17" x14ac:dyDescent="0.25">
      <c r="A57" s="340"/>
      <c r="B57" s="341"/>
      <c r="C57" s="341"/>
      <c r="D57" s="341"/>
      <c r="E57" s="341"/>
      <c r="F57" s="341"/>
      <c r="G57" s="341"/>
      <c r="H57" s="341"/>
      <c r="I57" s="341"/>
      <c r="J57" s="341"/>
      <c r="K57" s="341"/>
      <c r="L57" s="341"/>
      <c r="M57" s="341"/>
      <c r="N57" s="341"/>
      <c r="O57" s="341"/>
      <c r="P57" s="341"/>
      <c r="Q57" s="342"/>
    </row>
    <row r="58" spans="1:17" x14ac:dyDescent="0.25">
      <c r="A58" s="340"/>
      <c r="B58" s="341"/>
      <c r="C58" s="341"/>
      <c r="D58" s="341"/>
      <c r="E58" s="341"/>
      <c r="F58" s="341"/>
      <c r="G58" s="341"/>
      <c r="H58" s="341"/>
      <c r="I58" s="341"/>
      <c r="J58" s="341"/>
      <c r="K58" s="341"/>
      <c r="L58" s="341"/>
      <c r="M58" s="341"/>
      <c r="N58" s="341"/>
      <c r="O58" s="341"/>
      <c r="P58" s="341"/>
      <c r="Q58" s="342"/>
    </row>
    <row r="59" spans="1:17" x14ac:dyDescent="0.25">
      <c r="A59" s="340"/>
      <c r="B59" s="341"/>
      <c r="C59" s="341"/>
      <c r="D59" s="341"/>
      <c r="E59" s="341"/>
      <c r="F59" s="341"/>
      <c r="G59" s="341"/>
      <c r="H59" s="341"/>
      <c r="I59" s="341"/>
      <c r="J59" s="341"/>
      <c r="K59" s="341"/>
      <c r="L59" s="341"/>
      <c r="M59" s="341"/>
      <c r="N59" s="341"/>
      <c r="O59" s="341"/>
      <c r="P59" s="341"/>
      <c r="Q59" s="342"/>
    </row>
    <row r="60" spans="1:17" x14ac:dyDescent="0.25">
      <c r="A60" s="340"/>
      <c r="B60" s="341"/>
      <c r="C60" s="341"/>
      <c r="D60" s="341"/>
      <c r="E60" s="341"/>
      <c r="F60" s="341"/>
      <c r="G60" s="341"/>
      <c r="H60" s="341"/>
      <c r="I60" s="341"/>
      <c r="J60" s="341"/>
      <c r="K60" s="341"/>
      <c r="L60" s="341"/>
      <c r="M60" s="341"/>
      <c r="N60" s="341"/>
      <c r="O60" s="341"/>
      <c r="P60" s="341"/>
      <c r="Q60" s="342"/>
    </row>
    <row r="61" spans="1:17" ht="15.75" thickBot="1" x14ac:dyDescent="0.3">
      <c r="A61" s="343"/>
      <c r="B61" s="344"/>
      <c r="C61" s="344"/>
      <c r="D61" s="344"/>
      <c r="E61" s="344"/>
      <c r="F61" s="344"/>
      <c r="G61" s="344"/>
      <c r="H61" s="344"/>
      <c r="I61" s="344"/>
      <c r="J61" s="344"/>
      <c r="K61" s="344"/>
      <c r="L61" s="344"/>
      <c r="M61" s="344"/>
      <c r="N61" s="344"/>
      <c r="O61" s="344"/>
      <c r="P61" s="344"/>
      <c r="Q61" s="345"/>
    </row>
    <row r="62" spans="1:17" x14ac:dyDescent="0.25">
      <c r="A62" s="331" t="s">
        <v>36</v>
      </c>
      <c r="B62" s="332"/>
      <c r="C62" s="332"/>
      <c r="D62" s="332"/>
      <c r="E62" s="332"/>
      <c r="F62" s="332"/>
      <c r="G62" s="332"/>
      <c r="H62" s="332"/>
      <c r="I62" s="332"/>
      <c r="J62" s="332"/>
      <c r="K62" s="332"/>
      <c r="L62" s="332"/>
      <c r="M62" s="332"/>
      <c r="N62" s="332"/>
      <c r="O62" s="332"/>
      <c r="P62" s="332"/>
      <c r="Q62" s="333"/>
    </row>
    <row r="63" spans="1:17" ht="15" customHeight="1" x14ac:dyDescent="0.25">
      <c r="A63" s="334" t="s">
        <v>37</v>
      </c>
      <c r="B63" s="335"/>
      <c r="C63" s="335"/>
      <c r="D63" s="335"/>
      <c r="E63" s="335"/>
      <c r="F63" s="335"/>
      <c r="G63" s="335"/>
      <c r="H63" s="335"/>
      <c r="I63" s="335"/>
      <c r="J63" s="335"/>
      <c r="K63" s="335"/>
      <c r="L63" s="335"/>
      <c r="M63" s="335"/>
      <c r="N63" s="335"/>
      <c r="O63" s="335"/>
      <c r="P63" s="335"/>
      <c r="Q63" s="336"/>
    </row>
    <row r="64" spans="1:17" ht="45" x14ac:dyDescent="0.25">
      <c r="A64" s="28"/>
      <c r="B64" s="65" t="s">
        <v>38</v>
      </c>
      <c r="C64" s="65" t="s">
        <v>39</v>
      </c>
      <c r="D64" s="65" t="s">
        <v>40</v>
      </c>
      <c r="E64" s="29"/>
      <c r="F64" s="29"/>
      <c r="G64" s="29"/>
      <c r="H64" s="30"/>
      <c r="I64" s="30"/>
      <c r="J64" s="30"/>
      <c r="K64" s="30"/>
      <c r="L64" s="30"/>
      <c r="M64" s="30"/>
      <c r="N64" s="30"/>
      <c r="O64" s="30"/>
      <c r="P64" s="30"/>
      <c r="Q64" s="31"/>
    </row>
    <row r="65" spans="1:17" x14ac:dyDescent="0.25">
      <c r="A65" s="28" t="s">
        <v>41</v>
      </c>
      <c r="B65" s="28"/>
      <c r="C65" s="121"/>
      <c r="D65" s="28"/>
      <c r="E65" s="30"/>
      <c r="F65" s="30"/>
      <c r="G65" s="30"/>
      <c r="H65" s="30"/>
      <c r="I65" s="30"/>
      <c r="J65" s="30"/>
      <c r="K65" s="30"/>
      <c r="L65" s="30"/>
      <c r="M65" s="30"/>
      <c r="N65" s="30"/>
      <c r="O65" s="30"/>
      <c r="P65" s="30"/>
      <c r="Q65" s="31"/>
    </row>
    <row r="66" spans="1:17" x14ac:dyDescent="0.25">
      <c r="A66" s="28" t="s">
        <v>42</v>
      </c>
      <c r="B66" s="28"/>
      <c r="C66" s="121"/>
      <c r="D66" s="28"/>
      <c r="E66" s="30"/>
      <c r="F66" s="30"/>
      <c r="G66" s="30"/>
      <c r="H66" s="30"/>
      <c r="I66" s="30"/>
      <c r="J66" s="30"/>
      <c r="K66" s="30"/>
      <c r="L66" s="30"/>
      <c r="M66" s="30"/>
      <c r="N66" s="30"/>
      <c r="O66" s="30"/>
      <c r="P66" s="30"/>
      <c r="Q66" s="31"/>
    </row>
    <row r="67" spans="1:17" x14ac:dyDescent="0.25">
      <c r="A67" s="28" t="s">
        <v>43</v>
      </c>
      <c r="B67" s="28"/>
      <c r="C67" s="121"/>
      <c r="D67" s="28"/>
      <c r="E67" s="30"/>
      <c r="F67" s="30"/>
      <c r="G67" s="30"/>
      <c r="H67" s="30"/>
      <c r="I67" s="30"/>
      <c r="J67" s="30"/>
      <c r="K67" s="30"/>
      <c r="L67" s="30"/>
      <c r="M67" s="30"/>
      <c r="N67" s="30"/>
      <c r="O67" s="30"/>
      <c r="P67" s="30"/>
      <c r="Q67" s="31"/>
    </row>
    <row r="68" spans="1:17" x14ac:dyDescent="0.25">
      <c r="A68" s="28" t="s">
        <v>44</v>
      </c>
      <c r="B68" s="28"/>
      <c r="C68" s="121"/>
      <c r="D68" s="28"/>
      <c r="E68" s="30"/>
      <c r="F68" s="30"/>
      <c r="G68" s="30"/>
      <c r="H68" s="30"/>
      <c r="I68" s="30"/>
      <c r="J68" s="30"/>
      <c r="K68" s="30"/>
      <c r="L68" s="30"/>
      <c r="M68" s="30"/>
      <c r="N68" s="30"/>
      <c r="O68" s="30"/>
      <c r="P68" s="30"/>
      <c r="Q68" s="31"/>
    </row>
    <row r="69" spans="1:17" x14ac:dyDescent="0.25">
      <c r="A69" s="28" t="s">
        <v>45</v>
      </c>
      <c r="B69" s="28"/>
      <c r="C69" s="121"/>
      <c r="D69" s="28"/>
      <c r="E69" s="30"/>
      <c r="F69" s="30"/>
      <c r="G69" s="30"/>
      <c r="H69" s="30"/>
      <c r="I69" s="30"/>
      <c r="J69" s="30"/>
      <c r="K69" s="30"/>
      <c r="L69" s="30"/>
      <c r="M69" s="30"/>
      <c r="N69" s="30"/>
      <c r="O69" s="30"/>
      <c r="P69" s="30"/>
      <c r="Q69" s="31"/>
    </row>
    <row r="70" spans="1:17" x14ac:dyDescent="0.25">
      <c r="A70" s="28" t="s">
        <v>46</v>
      </c>
      <c r="B70" s="25"/>
      <c r="C70" s="122">
        <f>SUM(C65:C69)</f>
        <v>0</v>
      </c>
      <c r="D70" s="25"/>
    </row>
  </sheetData>
  <mergeCells count="15">
    <mergeCell ref="A1:Q1"/>
    <mergeCell ref="A3:Q3"/>
    <mergeCell ref="A4:Q16"/>
    <mergeCell ref="A2:Q2"/>
    <mergeCell ref="A17:Q17"/>
    <mergeCell ref="A62:Q62"/>
    <mergeCell ref="A63:Q63"/>
    <mergeCell ref="A48:Q48"/>
    <mergeCell ref="A49:Q61"/>
    <mergeCell ref="A18:Q18"/>
    <mergeCell ref="A34:Q46"/>
    <mergeCell ref="A47:Q47"/>
    <mergeCell ref="A32:Q32"/>
    <mergeCell ref="A33:Q33"/>
    <mergeCell ref="A19:Q31"/>
  </mergeCells>
  <pageMargins left="0.7" right="0.7" top="0.75" bottom="0.75" header="0.3" footer="0.3"/>
  <pageSetup paperSize="9" scale="39" fitToHeight="0" orientation="portrait" verticalDpi="1200" r:id="rId1"/>
  <headerFooter>
    <oddHeader>&amp;L&amp;G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sheetPr>
  <dimension ref="A1:U46"/>
  <sheetViews>
    <sheetView topLeftCell="A32" zoomScale="150" zoomScaleNormal="150" workbookViewId="0">
      <selection activeCell="A5" sqref="A5:U17"/>
    </sheetView>
  </sheetViews>
  <sheetFormatPr baseColWidth="10" defaultColWidth="11.42578125" defaultRowHeight="15" x14ac:dyDescent="0.25"/>
  <cols>
    <col min="1" max="1" width="43" customWidth="1"/>
    <col min="2" max="2" width="14" customWidth="1"/>
    <col min="4" max="4" width="11.42578125" customWidth="1"/>
    <col min="6" max="6" width="14.42578125" customWidth="1"/>
    <col min="8" max="10" width="7.28515625" customWidth="1"/>
    <col min="12" max="12" width="6" customWidth="1"/>
    <col min="14" max="14" width="8.7109375" customWidth="1"/>
    <col min="16" max="16" width="8.85546875" customWidth="1"/>
    <col min="17" max="17" width="8.28515625" customWidth="1"/>
    <col min="18" max="18" width="6.85546875" customWidth="1"/>
    <col min="19" max="19" width="16" customWidth="1"/>
    <col min="20" max="20" width="16.28515625" customWidth="1"/>
    <col min="21" max="21" width="22.42578125" customWidth="1"/>
  </cols>
  <sheetData>
    <row r="1" spans="1:21" ht="17.45" customHeight="1" thickBot="1" x14ac:dyDescent="0.35">
      <c r="A1" s="363" t="s">
        <v>47</v>
      </c>
      <c r="B1" s="364"/>
      <c r="C1" s="364"/>
      <c r="D1" s="364"/>
      <c r="E1" s="364"/>
      <c r="F1" s="364"/>
      <c r="G1" s="364"/>
      <c r="H1" s="364"/>
      <c r="I1" s="364"/>
      <c r="J1" s="364"/>
      <c r="K1" s="364"/>
      <c r="L1" s="364"/>
      <c r="M1" s="364"/>
      <c r="N1" s="364"/>
      <c r="O1" s="364"/>
      <c r="P1" s="364"/>
      <c r="Q1" s="364"/>
      <c r="R1" s="364"/>
      <c r="S1" s="364"/>
      <c r="T1" s="364"/>
      <c r="U1" s="364"/>
    </row>
    <row r="2" spans="1:21" ht="15.75" thickBot="1" x14ac:dyDescent="0.3">
      <c r="A2" s="382" t="s">
        <v>48</v>
      </c>
      <c r="B2" s="382"/>
      <c r="C2" s="382"/>
      <c r="D2" s="382"/>
      <c r="E2" s="382"/>
    </row>
    <row r="3" spans="1:21" x14ac:dyDescent="0.25">
      <c r="A3" s="331" t="s">
        <v>49</v>
      </c>
      <c r="B3" s="332"/>
      <c r="C3" s="332"/>
      <c r="D3" s="332"/>
      <c r="E3" s="332"/>
      <c r="F3" s="332"/>
      <c r="G3" s="332"/>
      <c r="H3" s="332"/>
      <c r="I3" s="332"/>
      <c r="J3" s="332"/>
      <c r="K3" s="332"/>
      <c r="L3" s="332"/>
      <c r="M3" s="332"/>
      <c r="N3" s="332"/>
      <c r="O3" s="332"/>
      <c r="P3" s="332"/>
      <c r="Q3" s="332"/>
      <c r="R3" s="332"/>
      <c r="S3" s="332"/>
      <c r="T3" s="332"/>
      <c r="U3" s="333"/>
    </row>
    <row r="4" spans="1:21" ht="15" customHeight="1" x14ac:dyDescent="0.25">
      <c r="A4" s="368" t="s">
        <v>50</v>
      </c>
      <c r="B4" s="369"/>
      <c r="C4" s="369"/>
      <c r="D4" s="369"/>
      <c r="E4" s="369"/>
      <c r="F4" s="369"/>
      <c r="G4" s="369"/>
      <c r="H4" s="369"/>
      <c r="I4" s="369"/>
      <c r="J4" s="369"/>
      <c r="K4" s="369"/>
      <c r="L4" s="369"/>
      <c r="M4" s="369"/>
      <c r="N4" s="369"/>
      <c r="O4" s="369"/>
      <c r="P4" s="369"/>
      <c r="Q4" s="369"/>
      <c r="R4" s="369"/>
      <c r="S4" s="369"/>
      <c r="T4" s="369"/>
      <c r="U4" s="370"/>
    </row>
    <row r="5" spans="1:21" x14ac:dyDescent="0.25">
      <c r="A5" s="371" t="s">
        <v>382</v>
      </c>
      <c r="B5" s="372"/>
      <c r="C5" s="372"/>
      <c r="D5" s="372"/>
      <c r="E5" s="372"/>
      <c r="F5" s="372"/>
      <c r="G5" s="372"/>
      <c r="H5" s="372"/>
      <c r="I5" s="372"/>
      <c r="J5" s="372"/>
      <c r="K5" s="372"/>
      <c r="L5" s="372"/>
      <c r="M5" s="372"/>
      <c r="N5" s="372"/>
      <c r="O5" s="372"/>
      <c r="P5" s="372"/>
      <c r="Q5" s="372"/>
      <c r="R5" s="372"/>
      <c r="S5" s="372"/>
      <c r="T5" s="372"/>
      <c r="U5" s="373"/>
    </row>
    <row r="6" spans="1:21" x14ac:dyDescent="0.25">
      <c r="A6" s="371"/>
      <c r="B6" s="372"/>
      <c r="C6" s="372"/>
      <c r="D6" s="372"/>
      <c r="E6" s="372"/>
      <c r="F6" s="372"/>
      <c r="G6" s="372"/>
      <c r="H6" s="372"/>
      <c r="I6" s="372"/>
      <c r="J6" s="372"/>
      <c r="K6" s="372"/>
      <c r="L6" s="372"/>
      <c r="M6" s="372"/>
      <c r="N6" s="372"/>
      <c r="O6" s="372"/>
      <c r="P6" s="372"/>
      <c r="Q6" s="372"/>
      <c r="R6" s="372"/>
      <c r="S6" s="372"/>
      <c r="T6" s="372"/>
      <c r="U6" s="373"/>
    </row>
    <row r="7" spans="1:21" x14ac:dyDescent="0.25">
      <c r="A7" s="371"/>
      <c r="B7" s="372"/>
      <c r="C7" s="372"/>
      <c r="D7" s="372"/>
      <c r="E7" s="372"/>
      <c r="F7" s="372"/>
      <c r="G7" s="372"/>
      <c r="H7" s="372"/>
      <c r="I7" s="372"/>
      <c r="J7" s="372"/>
      <c r="K7" s="372"/>
      <c r="L7" s="372"/>
      <c r="M7" s="372"/>
      <c r="N7" s="372"/>
      <c r="O7" s="372"/>
      <c r="P7" s="372"/>
      <c r="Q7" s="372"/>
      <c r="R7" s="372"/>
      <c r="S7" s="372"/>
      <c r="T7" s="372"/>
      <c r="U7" s="373"/>
    </row>
    <row r="8" spans="1:21" x14ac:dyDescent="0.25">
      <c r="A8" s="371"/>
      <c r="B8" s="372"/>
      <c r="C8" s="372"/>
      <c r="D8" s="372"/>
      <c r="E8" s="372"/>
      <c r="F8" s="372"/>
      <c r="G8" s="372"/>
      <c r="H8" s="372"/>
      <c r="I8" s="372"/>
      <c r="J8" s="372"/>
      <c r="K8" s="372"/>
      <c r="L8" s="372"/>
      <c r="M8" s="372"/>
      <c r="N8" s="372"/>
      <c r="O8" s="372"/>
      <c r="P8" s="372"/>
      <c r="Q8" s="372"/>
      <c r="R8" s="372"/>
      <c r="S8" s="372"/>
      <c r="T8" s="372"/>
      <c r="U8" s="373"/>
    </row>
    <row r="9" spans="1:21" x14ac:dyDescent="0.25">
      <c r="A9" s="371"/>
      <c r="B9" s="372"/>
      <c r="C9" s="372"/>
      <c r="D9" s="372"/>
      <c r="E9" s="372"/>
      <c r="F9" s="372"/>
      <c r="G9" s="372"/>
      <c r="H9" s="372"/>
      <c r="I9" s="372"/>
      <c r="J9" s="372"/>
      <c r="K9" s="372"/>
      <c r="L9" s="372"/>
      <c r="M9" s="372"/>
      <c r="N9" s="372"/>
      <c r="O9" s="372"/>
      <c r="P9" s="372"/>
      <c r="Q9" s="372"/>
      <c r="R9" s="372"/>
      <c r="S9" s="372"/>
      <c r="T9" s="372"/>
      <c r="U9" s="373"/>
    </row>
    <row r="10" spans="1:21" x14ac:dyDescent="0.25">
      <c r="A10" s="371"/>
      <c r="B10" s="372"/>
      <c r="C10" s="372"/>
      <c r="D10" s="372"/>
      <c r="E10" s="372"/>
      <c r="F10" s="372"/>
      <c r="G10" s="372"/>
      <c r="H10" s="372"/>
      <c r="I10" s="372"/>
      <c r="J10" s="372"/>
      <c r="K10" s="372"/>
      <c r="L10" s="372"/>
      <c r="M10" s="372"/>
      <c r="N10" s="372"/>
      <c r="O10" s="372"/>
      <c r="P10" s="372"/>
      <c r="Q10" s="372"/>
      <c r="R10" s="372"/>
      <c r="S10" s="372"/>
      <c r="T10" s="372"/>
      <c r="U10" s="373"/>
    </row>
    <row r="11" spans="1:21" x14ac:dyDescent="0.25">
      <c r="A11" s="371"/>
      <c r="B11" s="372"/>
      <c r="C11" s="372"/>
      <c r="D11" s="372"/>
      <c r="E11" s="372"/>
      <c r="F11" s="372"/>
      <c r="G11" s="372"/>
      <c r="H11" s="372"/>
      <c r="I11" s="372"/>
      <c r="J11" s="372"/>
      <c r="K11" s="372"/>
      <c r="L11" s="372"/>
      <c r="M11" s="372"/>
      <c r="N11" s="372"/>
      <c r="O11" s="372"/>
      <c r="P11" s="372"/>
      <c r="Q11" s="372"/>
      <c r="R11" s="372"/>
      <c r="S11" s="372"/>
      <c r="T11" s="372"/>
      <c r="U11" s="373"/>
    </row>
    <row r="12" spans="1:21" x14ac:dyDescent="0.25">
      <c r="A12" s="371"/>
      <c r="B12" s="372"/>
      <c r="C12" s="372"/>
      <c r="D12" s="372"/>
      <c r="E12" s="372"/>
      <c r="F12" s="372"/>
      <c r="G12" s="372"/>
      <c r="H12" s="372"/>
      <c r="I12" s="372"/>
      <c r="J12" s="372"/>
      <c r="K12" s="372"/>
      <c r="L12" s="372"/>
      <c r="M12" s="372"/>
      <c r="N12" s="372"/>
      <c r="O12" s="372"/>
      <c r="P12" s="372"/>
      <c r="Q12" s="372"/>
      <c r="R12" s="372"/>
      <c r="S12" s="372"/>
      <c r="T12" s="372"/>
      <c r="U12" s="373"/>
    </row>
    <row r="13" spans="1:21" x14ac:dyDescent="0.25">
      <c r="A13" s="371"/>
      <c r="B13" s="372"/>
      <c r="C13" s="372"/>
      <c r="D13" s="372"/>
      <c r="E13" s="372"/>
      <c r="F13" s="372"/>
      <c r="G13" s="372"/>
      <c r="H13" s="372"/>
      <c r="I13" s="372"/>
      <c r="J13" s="372"/>
      <c r="K13" s="372"/>
      <c r="L13" s="372"/>
      <c r="M13" s="372"/>
      <c r="N13" s="372"/>
      <c r="O13" s="372"/>
      <c r="P13" s="372"/>
      <c r="Q13" s="372"/>
      <c r="R13" s="372"/>
      <c r="S13" s="372"/>
      <c r="T13" s="372"/>
      <c r="U13" s="373"/>
    </row>
    <row r="14" spans="1:21" x14ac:dyDescent="0.25">
      <c r="A14" s="371"/>
      <c r="B14" s="372"/>
      <c r="C14" s="372"/>
      <c r="D14" s="372"/>
      <c r="E14" s="372"/>
      <c r="F14" s="372"/>
      <c r="G14" s="372"/>
      <c r="H14" s="372"/>
      <c r="I14" s="372"/>
      <c r="J14" s="372"/>
      <c r="K14" s="372"/>
      <c r="L14" s="372"/>
      <c r="M14" s="372"/>
      <c r="N14" s="372"/>
      <c r="O14" s="372"/>
      <c r="P14" s="372"/>
      <c r="Q14" s="372"/>
      <c r="R14" s="372"/>
      <c r="S14" s="372"/>
      <c r="T14" s="372"/>
      <c r="U14" s="373"/>
    </row>
    <row r="15" spans="1:21" x14ac:dyDescent="0.25">
      <c r="A15" s="371"/>
      <c r="B15" s="372"/>
      <c r="C15" s="372"/>
      <c r="D15" s="372"/>
      <c r="E15" s="372"/>
      <c r="F15" s="372"/>
      <c r="G15" s="372"/>
      <c r="H15" s="372"/>
      <c r="I15" s="372"/>
      <c r="J15" s="372"/>
      <c r="K15" s="372"/>
      <c r="L15" s="372"/>
      <c r="M15" s="372"/>
      <c r="N15" s="372"/>
      <c r="O15" s="372"/>
      <c r="P15" s="372"/>
      <c r="Q15" s="372"/>
      <c r="R15" s="372"/>
      <c r="S15" s="372"/>
      <c r="T15" s="372"/>
      <c r="U15" s="373"/>
    </row>
    <row r="16" spans="1:21" x14ac:dyDescent="0.25">
      <c r="A16" s="371"/>
      <c r="B16" s="372"/>
      <c r="C16" s="372"/>
      <c r="D16" s="372"/>
      <c r="E16" s="372"/>
      <c r="F16" s="372"/>
      <c r="G16" s="372"/>
      <c r="H16" s="372"/>
      <c r="I16" s="372"/>
      <c r="J16" s="372"/>
      <c r="K16" s="372"/>
      <c r="L16" s="372"/>
      <c r="M16" s="372"/>
      <c r="N16" s="372"/>
      <c r="O16" s="372"/>
      <c r="P16" s="372"/>
      <c r="Q16" s="372"/>
      <c r="R16" s="372"/>
      <c r="S16" s="372"/>
      <c r="T16" s="372"/>
      <c r="U16" s="373"/>
    </row>
    <row r="17" spans="1:21" ht="1.35" customHeight="1" thickBot="1" x14ac:dyDescent="0.3">
      <c r="A17" s="374"/>
      <c r="B17" s="375"/>
      <c r="C17" s="375"/>
      <c r="D17" s="375"/>
      <c r="E17" s="375"/>
      <c r="F17" s="375"/>
      <c r="G17" s="375"/>
      <c r="H17" s="375"/>
      <c r="I17" s="375"/>
      <c r="J17" s="375"/>
      <c r="K17" s="375"/>
      <c r="L17" s="375"/>
      <c r="M17" s="375"/>
      <c r="N17" s="375"/>
      <c r="O17" s="375"/>
      <c r="P17" s="375"/>
      <c r="Q17" s="375"/>
      <c r="R17" s="375"/>
      <c r="S17" s="375"/>
      <c r="T17" s="375"/>
      <c r="U17" s="376"/>
    </row>
    <row r="18" spans="1:21" x14ac:dyDescent="0.25">
      <c r="A18" s="331" t="s">
        <v>51</v>
      </c>
      <c r="B18" s="332"/>
      <c r="C18" s="332"/>
      <c r="D18" s="332"/>
      <c r="E18" s="332"/>
      <c r="F18" s="332"/>
      <c r="G18" s="332"/>
      <c r="H18" s="332"/>
      <c r="I18" s="332"/>
      <c r="J18" s="332"/>
      <c r="K18" s="332"/>
      <c r="L18" s="332"/>
      <c r="M18" s="332"/>
      <c r="N18" s="332"/>
      <c r="O18" s="332"/>
      <c r="P18" s="332"/>
      <c r="Q18" s="332"/>
      <c r="R18" s="332"/>
      <c r="S18" s="332"/>
      <c r="T18" s="332"/>
      <c r="U18" s="333"/>
    </row>
    <row r="19" spans="1:21" ht="19.350000000000001" customHeight="1" x14ac:dyDescent="0.25">
      <c r="A19" s="368" t="s">
        <v>52</v>
      </c>
      <c r="B19" s="369"/>
      <c r="C19" s="369"/>
      <c r="D19" s="369"/>
      <c r="E19" s="369"/>
      <c r="F19" s="369"/>
      <c r="G19" s="369"/>
      <c r="H19" s="369"/>
      <c r="I19" s="369"/>
      <c r="J19" s="369"/>
      <c r="K19" s="369"/>
      <c r="L19" s="369"/>
      <c r="M19" s="369"/>
      <c r="N19" s="369"/>
      <c r="O19" s="369"/>
      <c r="P19" s="369"/>
      <c r="Q19" s="369"/>
      <c r="R19" s="369"/>
      <c r="S19" s="369"/>
      <c r="T19" s="369"/>
      <c r="U19" s="370"/>
    </row>
    <row r="20" spans="1:21" x14ac:dyDescent="0.25">
      <c r="A20" s="371" t="s">
        <v>383</v>
      </c>
      <c r="B20" s="372"/>
      <c r="C20" s="372"/>
      <c r="D20" s="372"/>
      <c r="E20" s="372"/>
      <c r="F20" s="372"/>
      <c r="G20" s="372"/>
      <c r="H20" s="372"/>
      <c r="I20" s="372"/>
      <c r="J20" s="372"/>
      <c r="K20" s="372"/>
      <c r="L20" s="372"/>
      <c r="M20" s="372"/>
      <c r="N20" s="372"/>
      <c r="O20" s="372"/>
      <c r="P20" s="372"/>
      <c r="Q20" s="372"/>
      <c r="R20" s="372"/>
      <c r="S20" s="372"/>
      <c r="T20" s="372"/>
      <c r="U20" s="373"/>
    </row>
    <row r="21" spans="1:21" x14ac:dyDescent="0.25">
      <c r="A21" s="371"/>
      <c r="B21" s="372"/>
      <c r="C21" s="372"/>
      <c r="D21" s="372"/>
      <c r="E21" s="372"/>
      <c r="F21" s="372"/>
      <c r="G21" s="372"/>
      <c r="H21" s="372"/>
      <c r="I21" s="372"/>
      <c r="J21" s="372"/>
      <c r="K21" s="372"/>
      <c r="L21" s="372"/>
      <c r="M21" s="372"/>
      <c r="N21" s="372"/>
      <c r="O21" s="372"/>
      <c r="P21" s="372"/>
      <c r="Q21" s="372"/>
      <c r="R21" s="372"/>
      <c r="S21" s="372"/>
      <c r="T21" s="372"/>
      <c r="U21" s="373"/>
    </row>
    <row r="22" spans="1:21" x14ac:dyDescent="0.25">
      <c r="A22" s="371"/>
      <c r="B22" s="372"/>
      <c r="C22" s="372"/>
      <c r="D22" s="372"/>
      <c r="E22" s="372"/>
      <c r="F22" s="372"/>
      <c r="G22" s="372"/>
      <c r="H22" s="372"/>
      <c r="I22" s="372"/>
      <c r="J22" s="372"/>
      <c r="K22" s="372"/>
      <c r="L22" s="372"/>
      <c r="M22" s="372"/>
      <c r="N22" s="372"/>
      <c r="O22" s="372"/>
      <c r="P22" s="372"/>
      <c r="Q22" s="372"/>
      <c r="R22" s="372"/>
      <c r="S22" s="372"/>
      <c r="T22" s="372"/>
      <c r="U22" s="373"/>
    </row>
    <row r="23" spans="1:21" x14ac:dyDescent="0.25">
      <c r="A23" s="371"/>
      <c r="B23" s="372"/>
      <c r="C23" s="372"/>
      <c r="D23" s="372"/>
      <c r="E23" s="372"/>
      <c r="F23" s="372"/>
      <c r="G23" s="372"/>
      <c r="H23" s="372"/>
      <c r="I23" s="372"/>
      <c r="J23" s="372"/>
      <c r="K23" s="372"/>
      <c r="L23" s="372"/>
      <c r="M23" s="372"/>
      <c r="N23" s="372"/>
      <c r="O23" s="372"/>
      <c r="P23" s="372"/>
      <c r="Q23" s="372"/>
      <c r="R23" s="372"/>
      <c r="S23" s="372"/>
      <c r="T23" s="372"/>
      <c r="U23" s="373"/>
    </row>
    <row r="24" spans="1:21" x14ac:dyDescent="0.25">
      <c r="A24" s="371"/>
      <c r="B24" s="372"/>
      <c r="C24" s="372"/>
      <c r="D24" s="372"/>
      <c r="E24" s="372"/>
      <c r="F24" s="372"/>
      <c r="G24" s="372"/>
      <c r="H24" s="372"/>
      <c r="I24" s="372"/>
      <c r="J24" s="372"/>
      <c r="K24" s="372"/>
      <c r="L24" s="372"/>
      <c r="M24" s="372"/>
      <c r="N24" s="372"/>
      <c r="O24" s="372"/>
      <c r="P24" s="372"/>
      <c r="Q24" s="372"/>
      <c r="R24" s="372"/>
      <c r="S24" s="372"/>
      <c r="T24" s="372"/>
      <c r="U24" s="373"/>
    </row>
    <row r="25" spans="1:21" x14ac:dyDescent="0.25">
      <c r="A25" s="371"/>
      <c r="B25" s="372"/>
      <c r="C25" s="372"/>
      <c r="D25" s="372"/>
      <c r="E25" s="372"/>
      <c r="F25" s="372"/>
      <c r="G25" s="372"/>
      <c r="H25" s="372"/>
      <c r="I25" s="372"/>
      <c r="J25" s="372"/>
      <c r="K25" s="372"/>
      <c r="L25" s="372"/>
      <c r="M25" s="372"/>
      <c r="N25" s="372"/>
      <c r="O25" s="372"/>
      <c r="P25" s="372"/>
      <c r="Q25" s="372"/>
      <c r="R25" s="372"/>
      <c r="S25" s="372"/>
      <c r="T25" s="372"/>
      <c r="U25" s="373"/>
    </row>
    <row r="26" spans="1:21" x14ac:dyDescent="0.25">
      <c r="A26" s="371"/>
      <c r="B26" s="372"/>
      <c r="C26" s="372"/>
      <c r="D26" s="372"/>
      <c r="E26" s="372"/>
      <c r="F26" s="372"/>
      <c r="G26" s="372"/>
      <c r="H26" s="372"/>
      <c r="I26" s="372"/>
      <c r="J26" s="372"/>
      <c r="K26" s="372"/>
      <c r="L26" s="372"/>
      <c r="M26" s="372"/>
      <c r="N26" s="372"/>
      <c r="O26" s="372"/>
      <c r="P26" s="372"/>
      <c r="Q26" s="372"/>
      <c r="R26" s="372"/>
      <c r="S26" s="372"/>
      <c r="T26" s="372"/>
      <c r="U26" s="373"/>
    </row>
    <row r="27" spans="1:21" x14ac:dyDescent="0.25">
      <c r="A27" s="371"/>
      <c r="B27" s="372"/>
      <c r="C27" s="372"/>
      <c r="D27" s="372"/>
      <c r="E27" s="372"/>
      <c r="F27" s="372"/>
      <c r="G27" s="372"/>
      <c r="H27" s="372"/>
      <c r="I27" s="372"/>
      <c r="J27" s="372"/>
      <c r="K27" s="372"/>
      <c r="L27" s="372"/>
      <c r="M27" s="372"/>
      <c r="N27" s="372"/>
      <c r="O27" s="372"/>
      <c r="P27" s="372"/>
      <c r="Q27" s="372"/>
      <c r="R27" s="372"/>
      <c r="S27" s="372"/>
      <c r="T27" s="372"/>
      <c r="U27" s="373"/>
    </row>
    <row r="28" spans="1:21" x14ac:dyDescent="0.25">
      <c r="A28" s="371"/>
      <c r="B28" s="372"/>
      <c r="C28" s="372"/>
      <c r="D28" s="372"/>
      <c r="E28" s="372"/>
      <c r="F28" s="372"/>
      <c r="G28" s="372"/>
      <c r="H28" s="372"/>
      <c r="I28" s="372"/>
      <c r="J28" s="372"/>
      <c r="K28" s="372"/>
      <c r="L28" s="372"/>
      <c r="M28" s="372"/>
      <c r="N28" s="372"/>
      <c r="O28" s="372"/>
      <c r="P28" s="372"/>
      <c r="Q28" s="372"/>
      <c r="R28" s="372"/>
      <c r="S28" s="372"/>
      <c r="T28" s="372"/>
      <c r="U28" s="373"/>
    </row>
    <row r="29" spans="1:21" x14ac:dyDescent="0.25">
      <c r="A29" s="371"/>
      <c r="B29" s="372"/>
      <c r="C29" s="372"/>
      <c r="D29" s="372"/>
      <c r="E29" s="372"/>
      <c r="F29" s="372"/>
      <c r="G29" s="372"/>
      <c r="H29" s="372"/>
      <c r="I29" s="372"/>
      <c r="J29" s="372"/>
      <c r="K29" s="372"/>
      <c r="L29" s="372"/>
      <c r="M29" s="372"/>
      <c r="N29" s="372"/>
      <c r="O29" s="372"/>
      <c r="P29" s="372"/>
      <c r="Q29" s="372"/>
      <c r="R29" s="372"/>
      <c r="S29" s="372"/>
      <c r="T29" s="372"/>
      <c r="U29" s="373"/>
    </row>
    <row r="30" spans="1:21" x14ac:dyDescent="0.25">
      <c r="A30" s="371"/>
      <c r="B30" s="372"/>
      <c r="C30" s="372"/>
      <c r="D30" s="372"/>
      <c r="E30" s="372"/>
      <c r="F30" s="372"/>
      <c r="G30" s="372"/>
      <c r="H30" s="372"/>
      <c r="I30" s="372"/>
      <c r="J30" s="372"/>
      <c r="K30" s="372"/>
      <c r="L30" s="372"/>
      <c r="M30" s="372"/>
      <c r="N30" s="372"/>
      <c r="O30" s="372"/>
      <c r="P30" s="372"/>
      <c r="Q30" s="372"/>
      <c r="R30" s="372"/>
      <c r="S30" s="372"/>
      <c r="T30" s="372"/>
      <c r="U30" s="373"/>
    </row>
    <row r="31" spans="1:21" x14ac:dyDescent="0.25">
      <c r="A31" s="371"/>
      <c r="B31" s="372"/>
      <c r="C31" s="372"/>
      <c r="D31" s="372"/>
      <c r="E31" s="372"/>
      <c r="F31" s="372"/>
      <c r="G31" s="372"/>
      <c r="H31" s="372"/>
      <c r="I31" s="372"/>
      <c r="J31" s="372"/>
      <c r="K31" s="372"/>
      <c r="L31" s="372"/>
      <c r="M31" s="372"/>
      <c r="N31" s="372"/>
      <c r="O31" s="372"/>
      <c r="P31" s="372"/>
      <c r="Q31" s="372"/>
      <c r="R31" s="372"/>
      <c r="S31" s="372"/>
      <c r="T31" s="372"/>
      <c r="U31" s="373"/>
    </row>
    <row r="32" spans="1:21" ht="15.75" thickBot="1" x14ac:dyDescent="0.3">
      <c r="A32" s="374"/>
      <c r="B32" s="375"/>
      <c r="C32" s="375"/>
      <c r="D32" s="375"/>
      <c r="E32" s="375"/>
      <c r="F32" s="375"/>
      <c r="G32" s="375"/>
      <c r="H32" s="375"/>
      <c r="I32" s="375"/>
      <c r="J32" s="375"/>
      <c r="K32" s="375"/>
      <c r="L32" s="375"/>
      <c r="M32" s="375"/>
      <c r="N32" s="375"/>
      <c r="O32" s="375"/>
      <c r="P32" s="375"/>
      <c r="Q32" s="375"/>
      <c r="R32" s="375"/>
      <c r="S32" s="375"/>
      <c r="T32" s="375"/>
      <c r="U32" s="376"/>
    </row>
    <row r="33" spans="1:21" x14ac:dyDescent="0.25">
      <c r="A33" s="331" t="s">
        <v>53</v>
      </c>
      <c r="B33" s="332"/>
      <c r="C33" s="332"/>
      <c r="D33" s="332"/>
      <c r="E33" s="332"/>
      <c r="F33" s="332"/>
      <c r="G33" s="332"/>
      <c r="H33" s="332"/>
      <c r="I33" s="332"/>
      <c r="J33" s="332"/>
      <c r="K33" s="332"/>
      <c r="L33" s="332"/>
      <c r="M33" s="332"/>
      <c r="N33" s="332"/>
      <c r="O33" s="332"/>
      <c r="P33" s="332"/>
      <c r="Q33" s="332"/>
      <c r="R33" s="332"/>
      <c r="S33" s="332"/>
      <c r="T33" s="332"/>
      <c r="U33" s="333"/>
    </row>
    <row r="34" spans="1:21" ht="14.1" customHeight="1" x14ac:dyDescent="0.25">
      <c r="A34" s="368"/>
      <c r="B34" s="369"/>
      <c r="C34" s="369"/>
      <c r="D34" s="369"/>
      <c r="E34" s="369"/>
      <c r="F34" s="369"/>
      <c r="G34" s="369"/>
      <c r="H34" s="369"/>
      <c r="I34" s="369"/>
      <c r="J34" s="369"/>
      <c r="K34" s="369"/>
      <c r="L34" s="369"/>
      <c r="M34" s="369"/>
      <c r="N34" s="369"/>
      <c r="O34" s="369"/>
      <c r="P34" s="369"/>
      <c r="Q34" s="369"/>
      <c r="R34" s="369"/>
      <c r="S34" s="369"/>
      <c r="T34" s="369"/>
      <c r="U34" s="370"/>
    </row>
    <row r="35" spans="1:21" ht="35.450000000000003" customHeight="1" x14ac:dyDescent="0.25">
      <c r="A35" s="383" t="s">
        <v>54</v>
      </c>
      <c r="B35" s="378"/>
      <c r="C35" s="377" t="s">
        <v>55</v>
      </c>
      <c r="D35" s="378"/>
      <c r="E35" s="377" t="s">
        <v>56</v>
      </c>
      <c r="F35" s="378"/>
      <c r="G35" s="377" t="s">
        <v>57</v>
      </c>
      <c r="H35" s="378"/>
      <c r="I35" s="377" t="s">
        <v>58</v>
      </c>
      <c r="J35" s="378"/>
      <c r="K35" s="377" t="s">
        <v>59</v>
      </c>
      <c r="L35" s="378"/>
      <c r="M35" s="377" t="s">
        <v>60</v>
      </c>
      <c r="N35" s="378"/>
      <c r="O35" s="377" t="s">
        <v>61</v>
      </c>
      <c r="P35" s="378"/>
      <c r="Q35" s="377" t="s">
        <v>62</v>
      </c>
      <c r="R35" s="379"/>
      <c r="S35" s="18" t="s">
        <v>63</v>
      </c>
      <c r="T35" s="18" t="s">
        <v>64</v>
      </c>
      <c r="U35" s="20" t="s">
        <v>65</v>
      </c>
    </row>
    <row r="36" spans="1:21" x14ac:dyDescent="0.25">
      <c r="A36" s="387"/>
      <c r="B36" s="381"/>
      <c r="C36" s="380"/>
      <c r="D36" s="381"/>
      <c r="E36" s="380"/>
      <c r="F36" s="381"/>
      <c r="G36" s="380"/>
      <c r="H36" s="381"/>
      <c r="I36" s="380"/>
      <c r="J36" s="381"/>
      <c r="K36" s="380"/>
      <c r="L36" s="381"/>
      <c r="M36" s="380"/>
      <c r="N36" s="381"/>
      <c r="O36" s="380"/>
      <c r="P36" s="381"/>
      <c r="Q36" s="380"/>
      <c r="R36" s="313"/>
      <c r="S36" s="19"/>
      <c r="T36" s="19"/>
      <c r="U36" s="21"/>
    </row>
    <row r="37" spans="1:21" x14ac:dyDescent="0.25">
      <c r="A37" s="388"/>
      <c r="B37" s="389"/>
      <c r="C37" s="380"/>
      <c r="D37" s="381"/>
      <c r="E37" s="380"/>
      <c r="F37" s="381"/>
      <c r="G37" s="380"/>
      <c r="H37" s="381"/>
      <c r="I37" s="380"/>
      <c r="J37" s="381"/>
      <c r="K37" s="380"/>
      <c r="L37" s="381"/>
      <c r="M37" s="380"/>
      <c r="N37" s="381"/>
      <c r="O37" s="380"/>
      <c r="P37" s="381"/>
      <c r="Q37" s="380"/>
      <c r="R37" s="313"/>
      <c r="S37" s="19"/>
      <c r="T37" s="19"/>
      <c r="U37" s="21"/>
    </row>
    <row r="38" spans="1:21" x14ac:dyDescent="0.25">
      <c r="A38" s="387"/>
      <c r="B38" s="381"/>
      <c r="C38" s="380"/>
      <c r="D38" s="381"/>
      <c r="E38" s="380"/>
      <c r="F38" s="381"/>
      <c r="G38" s="380"/>
      <c r="H38" s="381"/>
      <c r="I38" s="380"/>
      <c r="J38" s="381"/>
      <c r="K38" s="380"/>
      <c r="L38" s="381"/>
      <c r="M38" s="380"/>
      <c r="N38" s="381"/>
      <c r="O38" s="380"/>
      <c r="P38" s="381"/>
      <c r="Q38" s="380"/>
      <c r="R38" s="313"/>
      <c r="S38" s="19"/>
      <c r="T38" s="19"/>
      <c r="U38" s="21"/>
    </row>
    <row r="39" spans="1:21" x14ac:dyDescent="0.25">
      <c r="A39" s="387"/>
      <c r="B39" s="381"/>
      <c r="C39" s="380"/>
      <c r="D39" s="381"/>
      <c r="E39" s="380"/>
      <c r="F39" s="381"/>
      <c r="G39" s="380"/>
      <c r="H39" s="381"/>
      <c r="I39" s="380"/>
      <c r="J39" s="381"/>
      <c r="K39" s="380"/>
      <c r="L39" s="381"/>
      <c r="M39" s="380"/>
      <c r="N39" s="381"/>
      <c r="O39" s="380"/>
      <c r="P39" s="381"/>
      <c r="Q39" s="380"/>
      <c r="R39" s="313"/>
      <c r="S39" s="19"/>
      <c r="T39" s="19"/>
      <c r="U39" s="21"/>
    </row>
    <row r="40" spans="1:21" x14ac:dyDescent="0.25">
      <c r="A40" s="387"/>
      <c r="B40" s="381"/>
      <c r="C40" s="380"/>
      <c r="D40" s="381"/>
      <c r="E40" s="380"/>
      <c r="F40" s="381"/>
      <c r="G40" s="380"/>
      <c r="H40" s="381"/>
      <c r="I40" s="380"/>
      <c r="J40" s="381"/>
      <c r="K40" s="380"/>
      <c r="L40" s="381"/>
      <c r="M40" s="380"/>
      <c r="N40" s="381"/>
      <c r="O40" s="380"/>
      <c r="P40" s="381"/>
      <c r="Q40" s="380"/>
      <c r="R40" s="313"/>
      <c r="S40" s="19"/>
      <c r="T40" s="19"/>
      <c r="U40" s="21"/>
    </row>
    <row r="41" spans="1:21" x14ac:dyDescent="0.25">
      <c r="A41" s="387"/>
      <c r="B41" s="381"/>
      <c r="C41" s="380"/>
      <c r="D41" s="381"/>
      <c r="E41" s="380"/>
      <c r="F41" s="381"/>
      <c r="G41" s="380"/>
      <c r="H41" s="381"/>
      <c r="I41" s="380"/>
      <c r="J41" s="381"/>
      <c r="K41" s="380"/>
      <c r="L41" s="381"/>
      <c r="M41" s="380"/>
      <c r="N41" s="381"/>
      <c r="O41" s="380"/>
      <c r="P41" s="381"/>
      <c r="Q41" s="380"/>
      <c r="R41" s="313"/>
      <c r="S41" s="19"/>
      <c r="T41" s="19"/>
      <c r="U41" s="21"/>
    </row>
    <row r="42" spans="1:21" x14ac:dyDescent="0.25">
      <c r="A42" s="387"/>
      <c r="B42" s="381"/>
      <c r="C42" s="380"/>
      <c r="D42" s="381"/>
      <c r="E42" s="380"/>
      <c r="F42" s="381"/>
      <c r="G42" s="380"/>
      <c r="H42" s="381"/>
      <c r="I42" s="380"/>
      <c r="J42" s="381"/>
      <c r="K42" s="380"/>
      <c r="L42" s="381"/>
      <c r="M42" s="380"/>
      <c r="N42" s="381"/>
      <c r="O42" s="380"/>
      <c r="P42" s="381"/>
      <c r="Q42" s="380"/>
      <c r="R42" s="313"/>
      <c r="S42" s="19"/>
      <c r="T42" s="19"/>
      <c r="U42" s="21"/>
    </row>
    <row r="43" spans="1:21" x14ac:dyDescent="0.25">
      <c r="A43" s="387"/>
      <c r="B43" s="381"/>
      <c r="C43" s="380"/>
      <c r="D43" s="381"/>
      <c r="E43" s="380"/>
      <c r="F43" s="381"/>
      <c r="G43" s="380"/>
      <c r="H43" s="381"/>
      <c r="I43" s="380"/>
      <c r="J43" s="381"/>
      <c r="K43" s="380"/>
      <c r="L43" s="381"/>
      <c r="M43" s="380"/>
      <c r="N43" s="381"/>
      <c r="O43" s="380"/>
      <c r="P43" s="381"/>
      <c r="Q43" s="380"/>
      <c r="R43" s="313"/>
      <c r="S43" s="19"/>
      <c r="T43" s="19"/>
      <c r="U43" s="21"/>
    </row>
    <row r="44" spans="1:21" x14ac:dyDescent="0.25">
      <c r="A44" s="390"/>
      <c r="B44" s="367"/>
      <c r="C44" s="366"/>
      <c r="D44" s="367"/>
      <c r="E44" s="366"/>
      <c r="F44" s="367"/>
      <c r="G44" s="366"/>
      <c r="H44" s="367"/>
      <c r="I44" s="366"/>
      <c r="J44" s="367"/>
      <c r="K44" s="366"/>
      <c r="L44" s="367"/>
      <c r="M44" s="366"/>
      <c r="N44" s="367"/>
      <c r="O44" s="366"/>
      <c r="P44" s="367"/>
      <c r="Q44" s="366"/>
      <c r="R44" s="386"/>
      <c r="S44" s="22"/>
      <c r="T44" s="22"/>
      <c r="U44" s="23"/>
    </row>
    <row r="46" spans="1:21" ht="55.35" customHeight="1" x14ac:dyDescent="0.25">
      <c r="A46" s="384" t="s">
        <v>66</v>
      </c>
      <c r="B46" s="385"/>
    </row>
  </sheetData>
  <mergeCells count="101">
    <mergeCell ref="A46:B46"/>
    <mergeCell ref="O44:P44"/>
    <mergeCell ref="Q44:R44"/>
    <mergeCell ref="A36:B36"/>
    <mergeCell ref="A37:B37"/>
    <mergeCell ref="A38:B38"/>
    <mergeCell ref="A39:B39"/>
    <mergeCell ref="A40:B40"/>
    <mergeCell ref="A41:B41"/>
    <mergeCell ref="A42:B42"/>
    <mergeCell ref="A43:B43"/>
    <mergeCell ref="A44:B44"/>
    <mergeCell ref="C44:D44"/>
    <mergeCell ref="E44:F44"/>
    <mergeCell ref="G44:H44"/>
    <mergeCell ref="K44:L44"/>
    <mergeCell ref="M44:N44"/>
    <mergeCell ref="O43:P43"/>
    <mergeCell ref="Q43:R43"/>
    <mergeCell ref="C42:D42"/>
    <mergeCell ref="E42:F42"/>
    <mergeCell ref="G42:H42"/>
    <mergeCell ref="K42:L42"/>
    <mergeCell ref="M42:N42"/>
    <mergeCell ref="I42:J42"/>
    <mergeCell ref="I43:J43"/>
    <mergeCell ref="O42:P42"/>
    <mergeCell ref="Q42:R42"/>
    <mergeCell ref="C43:D43"/>
    <mergeCell ref="E43:F43"/>
    <mergeCell ref="G43:H43"/>
    <mergeCell ref="K43:L43"/>
    <mergeCell ref="M43:N43"/>
    <mergeCell ref="Q40:R40"/>
    <mergeCell ref="C41:D41"/>
    <mergeCell ref="E41:F41"/>
    <mergeCell ref="G41:H41"/>
    <mergeCell ref="K41:L41"/>
    <mergeCell ref="M41:N41"/>
    <mergeCell ref="O41:P41"/>
    <mergeCell ref="Q41:R41"/>
    <mergeCell ref="C40:D40"/>
    <mergeCell ref="E40:F40"/>
    <mergeCell ref="G40:H40"/>
    <mergeCell ref="K40:L40"/>
    <mergeCell ref="M40:N40"/>
    <mergeCell ref="I40:J40"/>
    <mergeCell ref="I41:J41"/>
    <mergeCell ref="M38:N38"/>
    <mergeCell ref="I38:J38"/>
    <mergeCell ref="E39:F39"/>
    <mergeCell ref="G39:H39"/>
    <mergeCell ref="K39:L39"/>
    <mergeCell ref="M39:N39"/>
    <mergeCell ref="O39:P39"/>
    <mergeCell ref="C39:D39"/>
    <mergeCell ref="O40:P40"/>
    <mergeCell ref="A1:U1"/>
    <mergeCell ref="A3:U3"/>
    <mergeCell ref="A4:U4"/>
    <mergeCell ref="A5:U17"/>
    <mergeCell ref="A18:U18"/>
    <mergeCell ref="A2:E2"/>
    <mergeCell ref="E37:F37"/>
    <mergeCell ref="A35:B35"/>
    <mergeCell ref="G35:H35"/>
    <mergeCell ref="K35:L35"/>
    <mergeCell ref="Q36:R36"/>
    <mergeCell ref="I35:J35"/>
    <mergeCell ref="C35:D35"/>
    <mergeCell ref="E35:F35"/>
    <mergeCell ref="G37:H37"/>
    <mergeCell ref="K37:L37"/>
    <mergeCell ref="M37:N37"/>
    <mergeCell ref="O36:P36"/>
    <mergeCell ref="I36:J36"/>
    <mergeCell ref="O37:P37"/>
    <mergeCell ref="I44:J44"/>
    <mergeCell ref="A19:U19"/>
    <mergeCell ref="A20:U32"/>
    <mergeCell ref="A33:U33"/>
    <mergeCell ref="A34:U34"/>
    <mergeCell ref="M35:N35"/>
    <mergeCell ref="O35:P35"/>
    <mergeCell ref="Q35:R35"/>
    <mergeCell ref="C36:D36"/>
    <mergeCell ref="E36:F36"/>
    <mergeCell ref="G36:H36"/>
    <mergeCell ref="K36:L36"/>
    <mergeCell ref="M36:N36"/>
    <mergeCell ref="Q37:R37"/>
    <mergeCell ref="I37:J37"/>
    <mergeCell ref="C37:D37"/>
    <mergeCell ref="Q39:R39"/>
    <mergeCell ref="I39:J39"/>
    <mergeCell ref="O38:P38"/>
    <mergeCell ref="Q38:R38"/>
    <mergeCell ref="C38:D38"/>
    <mergeCell ref="E38:F38"/>
    <mergeCell ref="G38:H38"/>
    <mergeCell ref="K38:L38"/>
  </mergeCells>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249977111117893"/>
  </sheetPr>
  <dimension ref="A1:L54"/>
  <sheetViews>
    <sheetView zoomScale="90" zoomScaleNormal="90" workbookViewId="0">
      <selection activeCell="E4" sqref="E4"/>
    </sheetView>
  </sheetViews>
  <sheetFormatPr baseColWidth="10" defaultColWidth="11.42578125" defaultRowHeight="15" x14ac:dyDescent="0.25"/>
  <cols>
    <col min="1" max="1" width="25.85546875" customWidth="1"/>
    <col min="2" max="2" width="16.28515625" customWidth="1"/>
    <col min="3" max="3" width="25.42578125" customWidth="1"/>
    <col min="4" max="4" width="37.42578125" bestFit="1" customWidth="1"/>
    <col min="5" max="5" width="17.7109375" customWidth="1"/>
    <col min="7" max="7" width="30.140625" customWidth="1"/>
    <col min="8" max="8" width="22" customWidth="1"/>
    <col min="9" max="9" width="21" customWidth="1"/>
    <col min="10" max="10" width="17.140625" customWidth="1"/>
    <col min="11" max="11" width="17.85546875" customWidth="1"/>
    <col min="12" max="12" width="24.42578125" customWidth="1"/>
  </cols>
  <sheetData>
    <row r="1" spans="1:12" ht="24.75" customHeight="1" thickBot="1" x14ac:dyDescent="0.3">
      <c r="A1" s="394" t="s">
        <v>67</v>
      </c>
      <c r="B1" s="395"/>
      <c r="C1" s="395"/>
      <c r="D1" s="395"/>
      <c r="E1" s="395"/>
      <c r="F1" s="395"/>
      <c r="G1" s="395"/>
      <c r="H1" s="395"/>
      <c r="I1" s="395"/>
      <c r="J1" s="395"/>
      <c r="K1" s="395"/>
      <c r="L1" s="396"/>
    </row>
    <row r="2" spans="1:12" ht="24.75" customHeight="1" thickBot="1" x14ac:dyDescent="0.3">
      <c r="A2" s="391" t="s">
        <v>68</v>
      </c>
      <c r="B2" s="392"/>
      <c r="C2" s="392"/>
      <c r="D2" s="392"/>
      <c r="E2" s="393"/>
      <c r="F2" s="80"/>
      <c r="G2" s="397" t="s">
        <v>69</v>
      </c>
      <c r="H2" s="398"/>
      <c r="I2" s="398"/>
      <c r="J2" s="398"/>
      <c r="K2" s="398"/>
      <c r="L2" s="399"/>
    </row>
    <row r="3" spans="1:12" ht="36.75" customHeight="1" thickBot="1" x14ac:dyDescent="0.3">
      <c r="A3" s="108" t="s">
        <v>70</v>
      </c>
      <c r="B3" s="108" t="s">
        <v>71</v>
      </c>
      <c r="C3" s="109" t="s">
        <v>72</v>
      </c>
      <c r="D3" s="110" t="s">
        <v>73</v>
      </c>
      <c r="E3" s="111" t="s">
        <v>74</v>
      </c>
      <c r="F3" s="112"/>
      <c r="G3" s="108" t="s">
        <v>70</v>
      </c>
      <c r="H3" s="108" t="s">
        <v>75</v>
      </c>
      <c r="I3" s="113" t="s">
        <v>76</v>
      </c>
      <c r="J3" s="114" t="s">
        <v>73</v>
      </c>
      <c r="K3" s="114" t="s">
        <v>74</v>
      </c>
      <c r="L3" s="115" t="s">
        <v>77</v>
      </c>
    </row>
    <row r="4" spans="1:12" ht="45" x14ac:dyDescent="0.25">
      <c r="A4" s="81" t="s">
        <v>384</v>
      </c>
      <c r="B4" s="82" t="s">
        <v>385</v>
      </c>
      <c r="C4" s="83" t="s">
        <v>386</v>
      </c>
      <c r="D4" s="247" t="s">
        <v>387</v>
      </c>
      <c r="E4" s="84" t="s">
        <v>388</v>
      </c>
      <c r="G4" s="85"/>
      <c r="H4" s="85"/>
      <c r="I4" s="86"/>
      <c r="J4" s="83"/>
      <c r="K4" s="83"/>
      <c r="L4" s="87"/>
    </row>
    <row r="5" spans="1:12" ht="30" x14ac:dyDescent="0.25">
      <c r="A5" s="88" t="s">
        <v>389</v>
      </c>
      <c r="B5" s="82" t="s">
        <v>385</v>
      </c>
      <c r="C5" s="89" t="s">
        <v>386</v>
      </c>
      <c r="D5" s="248" t="s">
        <v>390</v>
      </c>
      <c r="E5" s="90"/>
      <c r="G5" s="91"/>
      <c r="H5" s="91"/>
      <c r="I5" s="92"/>
      <c r="J5" s="89"/>
      <c r="K5" s="89"/>
      <c r="L5" s="93"/>
    </row>
    <row r="6" spans="1:12" ht="30" x14ac:dyDescent="0.25">
      <c r="A6" s="88" t="s">
        <v>391</v>
      </c>
      <c r="B6" s="82" t="s">
        <v>385</v>
      </c>
      <c r="C6" s="89" t="s">
        <v>386</v>
      </c>
      <c r="D6" s="248" t="s">
        <v>392</v>
      </c>
      <c r="E6" s="90"/>
      <c r="G6" s="91"/>
      <c r="H6" s="91"/>
      <c r="I6" s="92"/>
      <c r="J6" s="89"/>
      <c r="K6" s="89"/>
      <c r="L6" s="93"/>
    </row>
    <row r="7" spans="1:12" ht="27" customHeight="1" x14ac:dyDescent="0.25">
      <c r="A7" s="256" t="s">
        <v>393</v>
      </c>
      <c r="B7" s="256" t="s">
        <v>394</v>
      </c>
      <c r="C7" s="89" t="s">
        <v>386</v>
      </c>
      <c r="D7" s="1" t="s">
        <v>395</v>
      </c>
      <c r="E7" s="90"/>
      <c r="G7" s="91"/>
      <c r="H7" s="91"/>
      <c r="I7" s="92"/>
      <c r="J7" s="89"/>
      <c r="K7" s="89"/>
      <c r="L7" s="93"/>
    </row>
    <row r="8" spans="1:12" ht="30" x14ac:dyDescent="0.25">
      <c r="A8" s="81" t="s">
        <v>396</v>
      </c>
      <c r="B8" s="82" t="s">
        <v>385</v>
      </c>
      <c r="C8" s="89" t="s">
        <v>386</v>
      </c>
      <c r="D8" s="248" t="s">
        <v>397</v>
      </c>
      <c r="E8" s="90"/>
      <c r="G8" s="91"/>
      <c r="H8" s="91"/>
      <c r="I8" s="92"/>
      <c r="J8" s="89"/>
      <c r="K8" s="89"/>
      <c r="L8" s="93"/>
    </row>
    <row r="9" spans="1:12" ht="30" x14ac:dyDescent="0.25">
      <c r="A9" s="88" t="s">
        <v>398</v>
      </c>
      <c r="B9" s="82" t="s">
        <v>385</v>
      </c>
      <c r="C9" s="89" t="s">
        <v>386</v>
      </c>
      <c r="D9" s="248" t="s">
        <v>399</v>
      </c>
      <c r="E9" s="90"/>
      <c r="G9" s="95"/>
      <c r="H9" s="95"/>
      <c r="I9" s="96"/>
      <c r="J9" s="97"/>
      <c r="K9" s="97"/>
      <c r="L9" s="93"/>
    </row>
    <row r="10" spans="1:12" x14ac:dyDescent="0.25">
      <c r="A10" s="94"/>
      <c r="B10" s="82"/>
      <c r="C10" s="89"/>
      <c r="D10" s="89"/>
      <c r="E10" s="90"/>
      <c r="G10" s="98"/>
      <c r="H10" s="98"/>
      <c r="I10" s="96"/>
      <c r="J10" s="97"/>
      <c r="K10" s="97"/>
      <c r="L10" s="93"/>
    </row>
    <row r="11" spans="1:12" ht="15.75" thickBot="1" x14ac:dyDescent="0.3">
      <c r="A11" s="99"/>
      <c r="B11" s="107"/>
      <c r="C11" s="100"/>
      <c r="D11" s="100"/>
      <c r="E11" s="101"/>
      <c r="G11" s="102"/>
      <c r="H11" s="103"/>
      <c r="I11" s="104"/>
      <c r="J11" s="105"/>
      <c r="K11" s="105"/>
      <c r="L11" s="106"/>
    </row>
    <row r="12" spans="1:12" x14ac:dyDescent="0.25">
      <c r="A12" s="3"/>
      <c r="B12" s="3"/>
      <c r="C12" s="3"/>
      <c r="D12" s="3"/>
      <c r="E12" s="3"/>
      <c r="G12" s="3"/>
      <c r="H12" s="3"/>
      <c r="I12" s="3"/>
      <c r="J12" s="3"/>
    </row>
    <row r="13" spans="1:12" x14ac:dyDescent="0.25">
      <c r="A13" s="3"/>
      <c r="B13" s="3"/>
      <c r="C13" s="3"/>
      <c r="D13" s="3"/>
      <c r="E13" s="3"/>
      <c r="G13" s="3"/>
      <c r="H13" s="3"/>
      <c r="I13" s="3"/>
      <c r="J13" s="3"/>
    </row>
    <row r="14" spans="1:12" x14ac:dyDescent="0.25">
      <c r="A14" s="3"/>
      <c r="B14" s="3"/>
      <c r="C14" s="3"/>
      <c r="D14" s="3"/>
      <c r="E14" s="3"/>
      <c r="G14" s="3"/>
      <c r="H14" s="3"/>
      <c r="I14" s="3"/>
      <c r="J14" s="3"/>
    </row>
    <row r="15" spans="1:12" x14ac:dyDescent="0.25">
      <c r="A15" s="3"/>
      <c r="B15" s="3"/>
      <c r="C15" s="3"/>
      <c r="D15" s="3"/>
      <c r="E15" s="3"/>
      <c r="G15" s="3"/>
      <c r="H15" s="3"/>
      <c r="I15" s="3"/>
      <c r="J15" s="3"/>
    </row>
    <row r="16" spans="1:12" x14ac:dyDescent="0.25">
      <c r="A16" s="3"/>
      <c r="B16" s="3"/>
      <c r="C16" s="3"/>
      <c r="D16" s="3"/>
      <c r="E16" s="3"/>
      <c r="G16" s="3"/>
      <c r="H16" s="3"/>
      <c r="I16" s="3"/>
      <c r="J16" s="3"/>
    </row>
    <row r="17" spans="1:10" x14ac:dyDescent="0.25">
      <c r="A17" s="3"/>
      <c r="B17" s="3"/>
      <c r="C17" s="3"/>
      <c r="D17" s="3"/>
      <c r="E17" s="3"/>
      <c r="G17" s="3"/>
      <c r="H17" s="3"/>
      <c r="I17" s="3"/>
      <c r="J17" s="3"/>
    </row>
    <row r="18" spans="1:10" x14ac:dyDescent="0.25">
      <c r="A18" s="3"/>
      <c r="B18" s="3"/>
      <c r="C18" s="3"/>
      <c r="D18" s="3"/>
      <c r="E18" s="3"/>
      <c r="G18" s="3"/>
      <c r="H18" s="3"/>
      <c r="I18" s="3"/>
      <c r="J18" s="3"/>
    </row>
    <row r="19" spans="1:10" x14ac:dyDescent="0.25">
      <c r="A19" s="3"/>
      <c r="B19" s="3"/>
      <c r="C19" s="3"/>
      <c r="D19" s="3"/>
      <c r="E19" s="3"/>
      <c r="G19" s="3"/>
      <c r="H19" s="3"/>
      <c r="I19" s="3"/>
      <c r="J19" s="3"/>
    </row>
    <row r="20" spans="1:10" x14ac:dyDescent="0.25">
      <c r="A20" s="3"/>
      <c r="B20" s="3"/>
      <c r="C20" s="3"/>
      <c r="D20" s="3"/>
      <c r="E20" s="3"/>
      <c r="G20" s="3"/>
      <c r="H20" s="3"/>
      <c r="I20" s="3"/>
      <c r="J20" s="3"/>
    </row>
    <row r="21" spans="1:10" x14ac:dyDescent="0.25">
      <c r="A21" s="3"/>
      <c r="B21" s="3"/>
      <c r="C21" s="3"/>
      <c r="D21" s="3"/>
      <c r="E21" s="3"/>
      <c r="G21" s="3"/>
      <c r="H21" s="3"/>
      <c r="I21" s="3"/>
      <c r="J21" s="3"/>
    </row>
    <row r="22" spans="1:10" x14ac:dyDescent="0.25">
      <c r="A22" s="3"/>
      <c r="B22" s="3"/>
      <c r="C22" s="3"/>
      <c r="D22" s="3"/>
      <c r="E22" s="3"/>
      <c r="G22" s="3"/>
      <c r="H22" s="3"/>
      <c r="I22" s="3"/>
      <c r="J22" s="3"/>
    </row>
    <row r="23" spans="1:10" x14ac:dyDescent="0.25">
      <c r="A23" s="3"/>
      <c r="B23" s="3"/>
      <c r="C23" s="3"/>
      <c r="D23" s="3"/>
      <c r="E23" s="3"/>
      <c r="G23" s="3"/>
      <c r="H23" s="3"/>
      <c r="I23" s="3"/>
      <c r="J23" s="3"/>
    </row>
    <row r="24" spans="1:10" x14ac:dyDescent="0.25">
      <c r="A24" s="3"/>
      <c r="B24" s="3"/>
      <c r="C24" s="3"/>
      <c r="D24" s="3"/>
      <c r="E24" s="3"/>
      <c r="G24" s="3"/>
      <c r="H24" s="3"/>
      <c r="I24" s="3"/>
      <c r="J24" s="3"/>
    </row>
    <row r="25" spans="1:10" x14ac:dyDescent="0.25">
      <c r="A25" s="3"/>
      <c r="B25" s="3"/>
      <c r="C25" s="3"/>
      <c r="D25" s="3"/>
      <c r="E25" s="3"/>
      <c r="G25" s="3"/>
      <c r="H25" s="3"/>
      <c r="I25" s="3"/>
      <c r="J25" s="3"/>
    </row>
    <row r="26" spans="1:10" x14ac:dyDescent="0.25">
      <c r="A26" s="3"/>
      <c r="B26" s="3"/>
      <c r="C26" s="3"/>
      <c r="D26" s="3"/>
      <c r="E26" s="3"/>
      <c r="G26" s="3"/>
      <c r="H26" s="3"/>
      <c r="I26" s="3"/>
      <c r="J26" s="3"/>
    </row>
    <row r="27" spans="1:10" x14ac:dyDescent="0.25">
      <c r="A27" s="3"/>
      <c r="B27" s="3"/>
      <c r="C27" s="3"/>
      <c r="D27" s="3"/>
      <c r="E27" s="3"/>
      <c r="G27" s="3"/>
      <c r="H27" s="3"/>
      <c r="I27" s="3"/>
      <c r="J27" s="3"/>
    </row>
    <row r="28" spans="1:10" x14ac:dyDescent="0.25">
      <c r="A28" s="3"/>
      <c r="B28" s="3"/>
      <c r="C28" s="3"/>
      <c r="D28" s="3"/>
      <c r="E28" s="3"/>
      <c r="G28" s="3"/>
      <c r="H28" s="3"/>
      <c r="I28" s="3"/>
      <c r="J28" s="3"/>
    </row>
    <row r="29" spans="1:10" x14ac:dyDescent="0.25">
      <c r="A29" s="3"/>
      <c r="B29" s="3"/>
      <c r="C29" s="3"/>
      <c r="D29" s="3"/>
      <c r="E29" s="3"/>
      <c r="G29" s="3"/>
      <c r="H29" s="3"/>
      <c r="I29" s="3"/>
      <c r="J29" s="3"/>
    </row>
    <row r="30" spans="1:10" x14ac:dyDescent="0.25">
      <c r="A30" s="3"/>
      <c r="B30" s="3"/>
      <c r="C30" s="3"/>
      <c r="D30" s="3"/>
      <c r="E30" s="3"/>
      <c r="G30" s="3"/>
      <c r="H30" s="3"/>
      <c r="I30" s="3"/>
      <c r="J30" s="3"/>
    </row>
    <row r="31" spans="1:10" x14ac:dyDescent="0.25">
      <c r="A31" s="3"/>
      <c r="B31" s="3"/>
      <c r="C31" s="3"/>
      <c r="D31" s="3"/>
      <c r="E31" s="3"/>
      <c r="G31" s="3"/>
      <c r="H31" s="3"/>
      <c r="I31" s="3"/>
      <c r="J31" s="3"/>
    </row>
    <row r="32" spans="1:10" x14ac:dyDescent="0.25">
      <c r="A32" s="3"/>
      <c r="B32" s="3"/>
      <c r="C32" s="3"/>
      <c r="D32" s="3"/>
      <c r="E32" s="3"/>
      <c r="G32" s="3"/>
      <c r="H32" s="3"/>
      <c r="I32" s="3"/>
      <c r="J32" s="3"/>
    </row>
    <row r="33" spans="1:10" x14ac:dyDescent="0.25">
      <c r="A33" s="3"/>
      <c r="B33" s="3"/>
      <c r="C33" s="3"/>
      <c r="D33" s="3"/>
      <c r="E33" s="3"/>
      <c r="G33" s="3"/>
      <c r="H33" s="3"/>
      <c r="I33" s="3"/>
      <c r="J33" s="3"/>
    </row>
    <row r="34" spans="1:10" x14ac:dyDescent="0.25">
      <c r="A34" s="3"/>
      <c r="B34" s="3"/>
      <c r="C34" s="3"/>
      <c r="D34" s="3"/>
      <c r="E34" s="3"/>
      <c r="G34" s="3"/>
      <c r="H34" s="3"/>
      <c r="I34" s="3"/>
      <c r="J34" s="3"/>
    </row>
    <row r="35" spans="1:10" x14ac:dyDescent="0.25">
      <c r="A35" s="3"/>
      <c r="B35" s="3"/>
      <c r="C35" s="3"/>
      <c r="D35" s="3"/>
      <c r="E35" s="3"/>
      <c r="G35" s="3"/>
      <c r="H35" s="3"/>
      <c r="I35" s="3"/>
      <c r="J35" s="3"/>
    </row>
    <row r="36" spans="1:10" x14ac:dyDescent="0.25">
      <c r="A36" s="3"/>
      <c r="B36" s="3"/>
      <c r="C36" s="3"/>
      <c r="D36" s="3"/>
      <c r="E36" s="3"/>
      <c r="G36" s="3"/>
      <c r="H36" s="3"/>
      <c r="I36" s="3"/>
      <c r="J36" s="3"/>
    </row>
    <row r="37" spans="1:10" x14ac:dyDescent="0.25">
      <c r="A37" s="3"/>
      <c r="B37" s="3"/>
      <c r="C37" s="3"/>
      <c r="D37" s="3"/>
      <c r="E37" s="3"/>
      <c r="G37" s="3"/>
      <c r="H37" s="3"/>
      <c r="I37" s="3"/>
      <c r="J37" s="3"/>
    </row>
    <row r="38" spans="1:10" x14ac:dyDescent="0.25">
      <c r="A38" s="3"/>
      <c r="B38" s="3"/>
      <c r="C38" s="3"/>
      <c r="D38" s="3"/>
      <c r="E38" s="3"/>
      <c r="G38" s="3"/>
      <c r="H38" s="3"/>
      <c r="I38" s="3"/>
      <c r="J38" s="3"/>
    </row>
    <row r="39" spans="1:10" x14ac:dyDescent="0.25">
      <c r="A39" s="3"/>
      <c r="B39" s="3"/>
      <c r="C39" s="3"/>
      <c r="D39" s="3"/>
      <c r="E39" s="3"/>
      <c r="G39" s="3"/>
      <c r="H39" s="3"/>
      <c r="I39" s="3"/>
      <c r="J39" s="3"/>
    </row>
    <row r="40" spans="1:10" x14ac:dyDescent="0.25">
      <c r="A40" s="3"/>
      <c r="B40" s="3"/>
      <c r="C40" s="3"/>
      <c r="D40" s="3"/>
      <c r="E40" s="3"/>
      <c r="G40" s="3"/>
      <c r="H40" s="3"/>
      <c r="I40" s="3"/>
      <c r="J40" s="3"/>
    </row>
    <row r="41" spans="1:10" x14ac:dyDescent="0.25">
      <c r="A41" s="3"/>
      <c r="B41" s="3"/>
      <c r="C41" s="3"/>
      <c r="D41" s="3"/>
      <c r="E41" s="3"/>
      <c r="G41" s="3"/>
      <c r="H41" s="3"/>
      <c r="I41" s="3"/>
      <c r="J41" s="3"/>
    </row>
    <row r="42" spans="1:10" x14ac:dyDescent="0.25">
      <c r="A42" s="3"/>
      <c r="B42" s="3"/>
      <c r="C42" s="3"/>
      <c r="D42" s="3"/>
      <c r="E42" s="3"/>
      <c r="G42" s="3"/>
      <c r="H42" s="3"/>
      <c r="I42" s="3"/>
      <c r="J42" s="3"/>
    </row>
    <row r="43" spans="1:10" x14ac:dyDescent="0.25">
      <c r="A43" s="3"/>
      <c r="B43" s="3"/>
      <c r="C43" s="3"/>
      <c r="D43" s="3"/>
      <c r="E43" s="3"/>
      <c r="G43" s="3"/>
      <c r="H43" s="3"/>
      <c r="I43" s="3"/>
      <c r="J43" s="3"/>
    </row>
    <row r="44" spans="1:10" x14ac:dyDescent="0.25">
      <c r="A44" s="3"/>
      <c r="B44" s="3"/>
      <c r="C44" s="3"/>
      <c r="D44" s="3"/>
      <c r="E44" s="3"/>
      <c r="G44" s="3"/>
      <c r="H44" s="3"/>
      <c r="I44" s="3"/>
      <c r="J44" s="3"/>
    </row>
    <row r="45" spans="1:10" x14ac:dyDescent="0.25">
      <c r="G45" s="3"/>
      <c r="H45" s="3"/>
      <c r="I45" s="3"/>
      <c r="J45" s="3"/>
    </row>
    <row r="46" spans="1:10" x14ac:dyDescent="0.25">
      <c r="G46" s="3"/>
      <c r="H46" s="3"/>
      <c r="I46" s="3"/>
      <c r="J46" s="3"/>
    </row>
    <row r="47" spans="1:10" x14ac:dyDescent="0.25">
      <c r="G47" s="3"/>
      <c r="H47" s="3"/>
      <c r="I47" s="3"/>
      <c r="J47" s="3"/>
    </row>
    <row r="48" spans="1:10" x14ac:dyDescent="0.25">
      <c r="G48" s="3"/>
      <c r="H48" s="3"/>
      <c r="I48" s="3"/>
      <c r="J48" s="3"/>
    </row>
    <row r="49" spans="7:10" x14ac:dyDescent="0.25">
      <c r="G49" s="3"/>
      <c r="H49" s="3"/>
      <c r="I49" s="3"/>
      <c r="J49" s="3"/>
    </row>
    <row r="50" spans="7:10" x14ac:dyDescent="0.25">
      <c r="G50" s="3"/>
      <c r="H50" s="3"/>
      <c r="I50" s="3"/>
      <c r="J50" s="3"/>
    </row>
    <row r="51" spans="7:10" x14ac:dyDescent="0.25">
      <c r="G51" s="3"/>
      <c r="H51" s="3"/>
      <c r="I51" s="3"/>
      <c r="J51" s="3"/>
    </row>
    <row r="52" spans="7:10" x14ac:dyDescent="0.25">
      <c r="G52" s="3"/>
      <c r="H52" s="3"/>
      <c r="I52" s="3"/>
      <c r="J52" s="3"/>
    </row>
    <row r="53" spans="7:10" x14ac:dyDescent="0.25">
      <c r="G53" s="3"/>
      <c r="H53" s="3"/>
      <c r="I53" s="3"/>
      <c r="J53" s="3"/>
    </row>
    <row r="54" spans="7:10" x14ac:dyDescent="0.25">
      <c r="G54" s="3"/>
      <c r="H54" s="3"/>
      <c r="I54" s="3"/>
      <c r="J54" s="3"/>
    </row>
  </sheetData>
  <mergeCells count="3">
    <mergeCell ref="A2:E2"/>
    <mergeCell ref="A1:L1"/>
    <mergeCell ref="G2:L2"/>
  </mergeCells>
  <dataValidations count="1">
    <dataValidation type="list" allowBlank="1" showInputMessage="1" showErrorMessage="1" sqref="B8:B11 B4:B6" xr:uid="{00000000-0002-0000-0400-000000000000}">
      <formula1>"E/C, E (PRAG ou PRCE), C, ATER, PUPH/MCUPH"</formula1>
    </dataValidation>
  </dataValidations>
  <hyperlinks>
    <hyperlink ref="D4" r:id="rId1" xr:uid="{00000000-0004-0000-0400-000000000000}"/>
    <hyperlink ref="D5" r:id="rId2" xr:uid="{00000000-0004-0000-0400-000001000000}"/>
    <hyperlink ref="D6" r:id="rId3" xr:uid="{00000000-0004-0000-0400-000002000000}"/>
    <hyperlink ref="D8" r:id="rId4" xr:uid="{00000000-0004-0000-0400-000003000000}"/>
    <hyperlink ref="D7" r:id="rId5" xr:uid="{00000000-0004-0000-0400-000004000000}"/>
    <hyperlink ref="D9" r:id="rId6" xr:uid="{00000000-0004-0000-0400-000005000000}"/>
  </hyperlinks>
  <pageMargins left="0.7" right="0.7" top="0.75" bottom="0.75" header="0.3" footer="0.3"/>
  <pageSetup paperSize="9" scale="45" orientation="portrait" verticalDpi="0" r:id="rId7"/>
  <headerFooter>
    <oddHeader>&amp;L&amp;G</oddHeader>
  </headerFooter>
  <legacyDrawingHF r:id="rId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M18"/>
  <sheetViews>
    <sheetView zoomScale="90" zoomScaleNormal="90" workbookViewId="0">
      <selection activeCell="B18" sqref="B18"/>
    </sheetView>
  </sheetViews>
  <sheetFormatPr baseColWidth="10" defaultColWidth="11.42578125" defaultRowHeight="15" x14ac:dyDescent="0.25"/>
  <cols>
    <col min="1" max="1" width="74.140625" bestFit="1" customWidth="1"/>
    <col min="3" max="3" width="21.28515625" bestFit="1" customWidth="1"/>
  </cols>
  <sheetData>
    <row r="1" spans="1:13" ht="16.5" customHeight="1" thickBot="1" x14ac:dyDescent="0.3">
      <c r="A1" s="409" t="s">
        <v>78</v>
      </c>
      <c r="B1" s="410"/>
      <c r="C1" s="410"/>
      <c r="D1" s="410"/>
      <c r="E1" s="410"/>
      <c r="F1" s="410"/>
      <c r="G1" s="410"/>
      <c r="H1" s="410"/>
      <c r="I1" s="410"/>
      <c r="J1" s="410"/>
      <c r="K1" s="410"/>
      <c r="L1" s="410"/>
      <c r="M1" s="411"/>
    </row>
    <row r="2" spans="1:13" s="4" customFormat="1" ht="20.25" customHeight="1" x14ac:dyDescent="0.25">
      <c r="A2" s="119" t="s">
        <v>79</v>
      </c>
      <c r="B2" s="414" t="s">
        <v>400</v>
      </c>
      <c r="C2" s="415"/>
      <c r="D2" s="420"/>
      <c r="E2" s="421"/>
      <c r="F2" s="421"/>
      <c r="G2" s="421"/>
      <c r="H2" s="421"/>
      <c r="I2" s="421"/>
      <c r="J2" s="421"/>
      <c r="K2" s="421"/>
      <c r="L2" s="421"/>
      <c r="M2" s="422"/>
    </row>
    <row r="3" spans="1:13" s="4" customFormat="1" ht="20.25" customHeight="1" x14ac:dyDescent="0.25">
      <c r="A3" s="5" t="s">
        <v>80</v>
      </c>
      <c r="B3" s="416" t="s">
        <v>401</v>
      </c>
      <c r="C3" s="417"/>
      <c r="D3" s="423"/>
      <c r="E3" s="424"/>
      <c r="F3" s="424"/>
      <c r="G3" s="424"/>
      <c r="H3" s="424"/>
      <c r="I3" s="424"/>
      <c r="J3" s="424"/>
      <c r="K3" s="424"/>
      <c r="L3" s="424"/>
      <c r="M3" s="425"/>
    </row>
    <row r="4" spans="1:13" s="4" customFormat="1" ht="20.25" customHeight="1" x14ac:dyDescent="0.25">
      <c r="A4" s="5" t="s">
        <v>81</v>
      </c>
      <c r="B4" s="416" t="s">
        <v>402</v>
      </c>
      <c r="C4" s="417"/>
      <c r="D4" s="423"/>
      <c r="E4" s="424"/>
      <c r="F4" s="424"/>
      <c r="G4" s="424"/>
      <c r="H4" s="424"/>
      <c r="I4" s="424"/>
      <c r="J4" s="424"/>
      <c r="K4" s="424"/>
      <c r="L4" s="424"/>
      <c r="M4" s="425"/>
    </row>
    <row r="5" spans="1:13" s="4" customFormat="1" ht="20.25" customHeight="1" thickBot="1" x14ac:dyDescent="0.3">
      <c r="A5" s="6" t="s">
        <v>82</v>
      </c>
      <c r="B5" s="418">
        <v>15</v>
      </c>
      <c r="C5" s="419"/>
      <c r="D5" s="426"/>
      <c r="E5" s="427"/>
      <c r="F5" s="427"/>
      <c r="G5" s="427"/>
      <c r="H5" s="427"/>
      <c r="I5" s="427"/>
      <c r="J5" s="427"/>
      <c r="K5" s="427"/>
      <c r="L5" s="427"/>
      <c r="M5" s="428"/>
    </row>
    <row r="6" spans="1:13" ht="15.75" customHeight="1" x14ac:dyDescent="0.25">
      <c r="A6" s="429" t="s">
        <v>83</v>
      </c>
      <c r="B6" s="412"/>
      <c r="C6" s="412" t="s">
        <v>84</v>
      </c>
      <c r="D6" s="412"/>
      <c r="E6" s="412"/>
      <c r="F6" s="412"/>
      <c r="G6" s="412"/>
      <c r="H6" s="412"/>
      <c r="I6" s="412"/>
      <c r="J6" s="412"/>
      <c r="K6" s="412"/>
      <c r="L6" s="412"/>
      <c r="M6" s="413"/>
    </row>
    <row r="7" spans="1:13" ht="31.5" customHeight="1" x14ac:dyDescent="0.25">
      <c r="A7" s="7" t="s">
        <v>85</v>
      </c>
      <c r="B7" s="249" t="s">
        <v>86</v>
      </c>
      <c r="C7" s="9" t="s">
        <v>87</v>
      </c>
      <c r="D7" s="433"/>
      <c r="E7" s="434"/>
      <c r="F7" s="434"/>
      <c r="G7" s="434"/>
      <c r="H7" s="434"/>
      <c r="I7" s="434"/>
      <c r="J7" s="434"/>
      <c r="K7" s="434"/>
      <c r="L7" s="434"/>
      <c r="M7" s="435"/>
    </row>
    <row r="8" spans="1:13" ht="31.5" customHeight="1" x14ac:dyDescent="0.25">
      <c r="A8" s="7" t="s">
        <v>88</v>
      </c>
      <c r="B8" s="10" t="s">
        <v>215</v>
      </c>
      <c r="C8" s="9" t="s">
        <v>87</v>
      </c>
      <c r="D8" s="433"/>
      <c r="E8" s="434"/>
      <c r="F8" s="434"/>
      <c r="G8" s="434"/>
      <c r="H8" s="434"/>
      <c r="I8" s="434"/>
      <c r="J8" s="434"/>
      <c r="K8" s="434"/>
      <c r="L8" s="434"/>
      <c r="M8" s="435"/>
    </row>
    <row r="9" spans="1:13" ht="31.5" customHeight="1" x14ac:dyDescent="0.25">
      <c r="A9" s="7" t="s">
        <v>89</v>
      </c>
      <c r="B9" s="10" t="s">
        <v>215</v>
      </c>
      <c r="C9" s="430" t="s">
        <v>90</v>
      </c>
      <c r="D9" s="431"/>
      <c r="E9" s="431"/>
      <c r="F9" s="431"/>
      <c r="G9" s="431"/>
      <c r="H9" s="431"/>
      <c r="I9" s="431"/>
      <c r="J9" s="431"/>
      <c r="K9" s="431"/>
      <c r="L9" s="431"/>
      <c r="M9" s="432"/>
    </row>
    <row r="10" spans="1:13" ht="31.5" customHeight="1" x14ac:dyDescent="0.25">
      <c r="A10" s="7" t="s">
        <v>91</v>
      </c>
      <c r="B10" s="10" t="s">
        <v>215</v>
      </c>
      <c r="C10" s="400" t="s">
        <v>92</v>
      </c>
      <c r="D10" s="401"/>
      <c r="E10" s="401"/>
      <c r="F10" s="401"/>
      <c r="G10" s="401"/>
      <c r="H10" s="401"/>
      <c r="I10" s="401"/>
      <c r="J10" s="401"/>
      <c r="K10" s="401"/>
      <c r="L10" s="401"/>
      <c r="M10" s="402"/>
    </row>
    <row r="11" spans="1:13" ht="31.5" customHeight="1" x14ac:dyDescent="0.25">
      <c r="A11" s="7" t="s">
        <v>93</v>
      </c>
      <c r="B11" s="10" t="s">
        <v>215</v>
      </c>
      <c r="C11" s="12" t="s">
        <v>94</v>
      </c>
      <c r="D11" s="403" t="s">
        <v>95</v>
      </c>
      <c r="E11" s="404"/>
      <c r="F11" s="404"/>
      <c r="G11" s="404"/>
      <c r="H11" s="404"/>
      <c r="I11" s="404"/>
      <c r="J11" s="404"/>
      <c r="K11" s="404"/>
      <c r="L11" s="404"/>
      <c r="M11" s="405"/>
    </row>
    <row r="12" spans="1:13" ht="31.5" customHeight="1" x14ac:dyDescent="0.25">
      <c r="A12" s="7" t="s">
        <v>96</v>
      </c>
      <c r="B12" s="10" t="s">
        <v>215</v>
      </c>
      <c r="C12" s="12" t="s">
        <v>94</v>
      </c>
      <c r="D12" s="442" t="s">
        <v>97</v>
      </c>
      <c r="E12" s="443"/>
      <c r="F12" s="73"/>
      <c r="G12" s="436"/>
      <c r="H12" s="437"/>
      <c r="I12" s="437"/>
      <c r="J12" s="437"/>
      <c r="K12" s="437"/>
      <c r="L12" s="437"/>
      <c r="M12" s="438"/>
    </row>
    <row r="13" spans="1:13" ht="31.5" customHeight="1" x14ac:dyDescent="0.25">
      <c r="A13" s="7" t="s">
        <v>98</v>
      </c>
      <c r="B13" s="10" t="s">
        <v>215</v>
      </c>
      <c r="C13" s="12" t="s">
        <v>94</v>
      </c>
      <c r="D13" s="442" t="s">
        <v>97</v>
      </c>
      <c r="E13" s="443"/>
      <c r="F13" s="73"/>
      <c r="G13" s="439"/>
      <c r="H13" s="440"/>
      <c r="I13" s="440"/>
      <c r="J13" s="440"/>
      <c r="K13" s="440"/>
      <c r="L13" s="440"/>
      <c r="M13" s="441"/>
    </row>
    <row r="14" spans="1:13" ht="31.5" customHeight="1" x14ac:dyDescent="0.25">
      <c r="A14" s="7" t="s">
        <v>99</v>
      </c>
      <c r="B14" s="10" t="s">
        <v>215</v>
      </c>
      <c r="C14" s="12" t="s">
        <v>94</v>
      </c>
      <c r="D14" s="403" t="s">
        <v>100</v>
      </c>
      <c r="E14" s="404"/>
      <c r="F14" s="404"/>
      <c r="G14" s="404"/>
      <c r="H14" s="404"/>
      <c r="I14" s="404"/>
      <c r="J14" s="404"/>
      <c r="K14" s="404"/>
      <c r="L14" s="404"/>
      <c r="M14" s="405"/>
    </row>
    <row r="15" spans="1:13" ht="31.5" customHeight="1" x14ac:dyDescent="0.25">
      <c r="A15" s="7" t="s">
        <v>101</v>
      </c>
      <c r="B15" s="10" t="s">
        <v>215</v>
      </c>
      <c r="C15" s="12" t="s">
        <v>94</v>
      </c>
      <c r="D15" s="403" t="s">
        <v>102</v>
      </c>
      <c r="E15" s="404"/>
      <c r="F15" s="404"/>
      <c r="G15" s="404"/>
      <c r="H15" s="404"/>
      <c r="I15" s="404"/>
      <c r="J15" s="404"/>
      <c r="K15" s="404"/>
      <c r="L15" s="404"/>
      <c r="M15" s="405"/>
    </row>
    <row r="16" spans="1:13" ht="31.5" customHeight="1" x14ac:dyDescent="0.25">
      <c r="A16" s="7" t="s">
        <v>103</v>
      </c>
      <c r="B16" s="10" t="s">
        <v>215</v>
      </c>
      <c r="C16" s="12" t="s">
        <v>94</v>
      </c>
      <c r="D16" s="9" t="s">
        <v>104</v>
      </c>
      <c r="E16" s="9"/>
      <c r="F16" s="433"/>
      <c r="G16" s="434"/>
      <c r="H16" s="434"/>
      <c r="I16" s="434"/>
      <c r="J16" s="434"/>
      <c r="K16" s="434"/>
      <c r="L16" s="434"/>
      <c r="M16" s="435"/>
    </row>
    <row r="17" spans="1:13" ht="31.5" customHeight="1" x14ac:dyDescent="0.25">
      <c r="A17" s="7" t="s">
        <v>105</v>
      </c>
      <c r="B17" s="249" t="s">
        <v>215</v>
      </c>
      <c r="C17" s="12" t="s">
        <v>94</v>
      </c>
      <c r="D17" s="9" t="s">
        <v>104</v>
      </c>
      <c r="E17" s="9"/>
      <c r="F17" s="433"/>
      <c r="G17" s="434"/>
      <c r="H17" s="434"/>
      <c r="I17" s="434"/>
      <c r="J17" s="434"/>
      <c r="K17" s="434"/>
      <c r="L17" s="434"/>
      <c r="M17" s="435"/>
    </row>
    <row r="18" spans="1:13" ht="48.75" customHeight="1" thickBot="1" x14ac:dyDescent="0.3">
      <c r="A18" s="8" t="s">
        <v>106</v>
      </c>
      <c r="B18" s="11" t="s">
        <v>215</v>
      </c>
      <c r="C18" s="406" t="s">
        <v>107</v>
      </c>
      <c r="D18" s="407"/>
      <c r="E18" s="407"/>
      <c r="F18" s="407"/>
      <c r="G18" s="407"/>
      <c r="H18" s="407"/>
      <c r="I18" s="407"/>
      <c r="J18" s="407"/>
      <c r="K18" s="407"/>
      <c r="L18" s="407"/>
      <c r="M18" s="408"/>
    </row>
  </sheetData>
  <mergeCells count="21">
    <mergeCell ref="G12:M13"/>
    <mergeCell ref="D12:E12"/>
    <mergeCell ref="D13:E13"/>
    <mergeCell ref="D14:M14"/>
    <mergeCell ref="D15:M15"/>
    <mergeCell ref="C10:M10"/>
    <mergeCell ref="D11:M11"/>
    <mergeCell ref="C18:M18"/>
    <mergeCell ref="A1:M1"/>
    <mergeCell ref="C6:M6"/>
    <mergeCell ref="B2:C2"/>
    <mergeCell ref="B3:C3"/>
    <mergeCell ref="B4:C4"/>
    <mergeCell ref="B5:C5"/>
    <mergeCell ref="D2:M5"/>
    <mergeCell ref="A6:B6"/>
    <mergeCell ref="C9:M9"/>
    <mergeCell ref="D7:M7"/>
    <mergeCell ref="D8:M8"/>
    <mergeCell ref="F16:M16"/>
    <mergeCell ref="F17:M17"/>
  </mergeCells>
  <conditionalFormatting sqref="C8:C10">
    <cfRule type="expression" dxfId="38" priority="8">
      <formula>$B8&lt;&gt;"Oui"</formula>
    </cfRule>
  </conditionalFormatting>
  <conditionalFormatting sqref="C18">
    <cfRule type="expression" dxfId="37" priority="3">
      <formula>$B18&lt;&gt;"Oui"</formula>
    </cfRule>
  </conditionalFormatting>
  <conditionalFormatting sqref="C7:D7">
    <cfRule type="expression" dxfId="36" priority="13">
      <formula>$B$7&lt;&gt;"Oui"</formula>
    </cfRule>
  </conditionalFormatting>
  <conditionalFormatting sqref="C11:D15">
    <cfRule type="expression" dxfId="35" priority="1">
      <formula>$B11&lt;&gt;"Oui"</formula>
    </cfRule>
  </conditionalFormatting>
  <conditionalFormatting sqref="C16:F17">
    <cfRule type="expression" dxfId="34" priority="4">
      <formula>$B16&lt;&gt;"Oui"</formula>
    </cfRule>
  </conditionalFormatting>
  <conditionalFormatting sqref="D8">
    <cfRule type="expression" dxfId="33" priority="10">
      <formula>$B8&lt;&gt;"Oui"</formula>
    </cfRule>
  </conditionalFormatting>
  <conditionalFormatting sqref="F12:F13">
    <cfRule type="expression" dxfId="32" priority="5">
      <formula>$B12&lt;&gt;"Oui"</formula>
    </cfRule>
  </conditionalFormatting>
  <pageMargins left="0.7" right="0.7" top="0.75" bottom="0.75" header="0.3" footer="0.3"/>
  <pageSetup paperSize="9" scale="39" orientation="portrait" verticalDpi="0" r:id="rId1"/>
  <headerFooter>
    <oddHeader>&amp;L&amp;G</oddHeader>
  </headerFooter>
  <legacyDrawingHF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Données!$B$2:$B$3</xm:f>
          </x14:formula1>
          <xm:sqref>B7:B18</xm:sqref>
        </x14:dataValidation>
        <x14:dataValidation type="list" allowBlank="1" showInputMessage="1" showErrorMessage="1" xr:uid="{00000000-0002-0000-0500-000001000000}">
          <x14:formula1>
            <xm:f>Données!$C$2:$C$3</xm:f>
          </x14:formula1>
          <xm:sqref>C11:C17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499984740745262"/>
  </sheetPr>
  <dimension ref="A1:P217"/>
  <sheetViews>
    <sheetView tabSelected="1" zoomScale="70" zoomScaleNormal="70" workbookViewId="0">
      <selection activeCell="A40" sqref="A40:F43"/>
    </sheetView>
  </sheetViews>
  <sheetFormatPr baseColWidth="10" defaultColWidth="11.42578125" defaultRowHeight="15" outlineLevelRow="1" x14ac:dyDescent="0.25"/>
  <cols>
    <col min="1" max="1" width="31.28515625" customWidth="1"/>
    <col min="2" max="2" width="68.5703125" bestFit="1" customWidth="1"/>
    <col min="3" max="3" width="11.85546875" customWidth="1"/>
    <col min="4" max="4" width="17.42578125" customWidth="1"/>
    <col min="5" max="5" width="22.42578125" customWidth="1"/>
    <col min="6" max="6" width="10.85546875" customWidth="1"/>
    <col min="7" max="7" width="16.7109375" customWidth="1"/>
    <col min="8" max="8" width="17.85546875" customWidth="1"/>
    <col min="9" max="9" width="20.140625" customWidth="1"/>
    <col min="10" max="10" width="20.7109375" customWidth="1"/>
    <col min="11" max="11" width="24.42578125" customWidth="1"/>
    <col min="12" max="13" width="15.85546875" customWidth="1"/>
    <col min="14" max="14" width="17.42578125" style="238" customWidth="1"/>
    <col min="15" max="15" width="17.42578125" style="238" hidden="1" customWidth="1"/>
    <col min="16" max="16" width="39.7109375" customWidth="1"/>
  </cols>
  <sheetData>
    <row r="1" spans="1:16" ht="15.6" customHeight="1" thickBot="1" x14ac:dyDescent="0.3">
      <c r="A1" s="311" t="s">
        <v>108</v>
      </c>
      <c r="B1" s="312"/>
      <c r="C1" s="312"/>
      <c r="D1" s="312"/>
      <c r="E1" s="312"/>
      <c r="F1" s="312"/>
      <c r="G1" s="312"/>
      <c r="H1" s="312"/>
      <c r="I1" s="312"/>
      <c r="J1" s="312"/>
      <c r="K1" s="312"/>
      <c r="L1" s="312"/>
      <c r="M1" s="312"/>
      <c r="N1" s="312"/>
      <c r="O1" s="210"/>
      <c r="P1" s="24"/>
    </row>
    <row r="2" spans="1:16" x14ac:dyDescent="0.25">
      <c r="A2" s="211" t="s">
        <v>109</v>
      </c>
      <c r="B2" s="212"/>
      <c r="C2" s="212"/>
      <c r="D2" s="212"/>
      <c r="E2" s="212"/>
      <c r="F2" s="212"/>
      <c r="G2" s="212"/>
      <c r="H2" s="212"/>
      <c r="I2" s="212"/>
      <c r="J2" s="212"/>
      <c r="K2" s="212"/>
      <c r="L2" s="212"/>
      <c r="M2" s="212"/>
      <c r="N2" s="213"/>
      <c r="O2" s="214"/>
    </row>
    <row r="3" spans="1:16" ht="30" customHeight="1" x14ac:dyDescent="0.25">
      <c r="A3" s="118" t="s">
        <v>110</v>
      </c>
      <c r="B3" s="215" t="s">
        <v>111</v>
      </c>
      <c r="C3" s="308"/>
      <c r="D3" s="309"/>
      <c r="E3" s="309"/>
      <c r="F3" s="309"/>
      <c r="G3" s="309"/>
      <c r="H3" s="309"/>
      <c r="I3" s="309"/>
      <c r="J3" s="309"/>
      <c r="K3" s="309"/>
      <c r="L3" s="309"/>
      <c r="M3" s="309"/>
      <c r="N3" s="310"/>
      <c r="O3" s="216"/>
    </row>
    <row r="4" spans="1:16" ht="94.5" customHeight="1" thickBot="1" x14ac:dyDescent="0.3">
      <c r="A4" s="117" t="s">
        <v>336</v>
      </c>
      <c r="B4" s="117" t="s">
        <v>337</v>
      </c>
      <c r="C4" s="117" t="s">
        <v>112</v>
      </c>
      <c r="D4" s="117" t="s">
        <v>338</v>
      </c>
      <c r="E4" s="117" t="s">
        <v>339</v>
      </c>
      <c r="F4" s="117" t="s">
        <v>340</v>
      </c>
      <c r="G4" s="117" t="s">
        <v>341</v>
      </c>
      <c r="H4" s="117" t="s">
        <v>342</v>
      </c>
      <c r="I4" s="117" t="s">
        <v>343</v>
      </c>
      <c r="J4" s="117" t="s">
        <v>344</v>
      </c>
      <c r="K4" s="117" t="s">
        <v>345</v>
      </c>
      <c r="L4" s="116" t="s">
        <v>114</v>
      </c>
      <c r="M4" s="116" t="s">
        <v>115</v>
      </c>
      <c r="N4" s="217" t="s">
        <v>346</v>
      </c>
      <c r="O4" s="218" t="s">
        <v>347</v>
      </c>
      <c r="P4" s="32"/>
    </row>
    <row r="5" spans="1:16" ht="33" customHeight="1" thickBot="1" x14ac:dyDescent="0.3">
      <c r="A5" s="295" t="s">
        <v>429</v>
      </c>
      <c r="B5" s="296" t="s">
        <v>430</v>
      </c>
      <c r="C5" s="297"/>
      <c r="D5" s="295" t="s">
        <v>431</v>
      </c>
      <c r="E5" s="220"/>
      <c r="F5" s="219"/>
      <c r="G5" s="253"/>
      <c r="H5" s="253"/>
      <c r="I5" s="253"/>
      <c r="J5" s="257"/>
      <c r="K5" s="257"/>
      <c r="L5" s="153">
        <f>G5*1.5+H5+I5*2/3</f>
        <v>0</v>
      </c>
      <c r="M5" s="153">
        <f>IF(K5="Délocalisé prof autre univ",0,IF(J5="Mutualisée",0,L5))</f>
        <v>0</v>
      </c>
      <c r="N5" s="222">
        <f>IF(K5="en présentiel",M5*133,IF(K5="En distanciel",M5*56,IF(K5="Délocalisé prof UniCA",M5*56,IF(K5="Délocalisée prof autre univ",0,0))))</f>
        <v>0</v>
      </c>
      <c r="O5" s="223">
        <f>IF(J5="Non mutualisée",IF(K5="en présentiel",(H5+I5*2/3)*133,IF(K5="En distanciel",(H5+I5*2/3)*56,IF(K5="Délocalisé prof UniCA",(H5+I5*2/3)*56,IF(K5="Délocalisée prof autre univ",0,0)))),0)</f>
        <v>0</v>
      </c>
      <c r="P5" s="209"/>
    </row>
    <row r="6" spans="1:16" ht="30" x14ac:dyDescent="0.25">
      <c r="A6" s="246" t="s">
        <v>410</v>
      </c>
      <c r="B6" s="298" t="s">
        <v>412</v>
      </c>
      <c r="C6" s="299"/>
      <c r="D6" s="246" t="s">
        <v>413</v>
      </c>
      <c r="E6" s="300" t="s">
        <v>404</v>
      </c>
      <c r="F6" s="219">
        <v>9</v>
      </c>
      <c r="G6" s="253">
        <v>47</v>
      </c>
      <c r="H6" s="253">
        <v>21</v>
      </c>
      <c r="I6" s="253"/>
      <c r="J6" s="257" t="s">
        <v>407</v>
      </c>
      <c r="K6" s="257" t="s">
        <v>408</v>
      </c>
      <c r="L6" s="226">
        <f t="shared" ref="L6:L34" si="0">G6*1.5+H6+I6*2/3</f>
        <v>91.5</v>
      </c>
      <c r="M6" s="226">
        <f t="shared" ref="M6:M34" si="1">IF(K6="Délocalisé prof autre univ",0,IF(J6="Mutualisée",0,L6))</f>
        <v>0</v>
      </c>
      <c r="N6" s="227">
        <f t="shared" ref="N6:N34" si="2">IF(K6="en présentiel",M6*133,IF(K6="En distanciel",M6*56,IF(K6="Délocalisé prof UniCA",M6*56,IF(K6="Délocalisée prof autre univ",0,0))))</f>
        <v>0</v>
      </c>
      <c r="O6" s="223">
        <f t="shared" ref="O6:O8" si="3">IF(J6="Non mutualisée",IF(K6="en présentiel",(H6+I6*2/3)*133,IF(K6="En distanciel",(H6+I6*2/3)*56,IF(K6="Délocalisé prof UniCA",(H6+I6*2/3)*56,IF(K6="Délocalisée prof autre univ",0,0)))),0)</f>
        <v>0</v>
      </c>
      <c r="P6" s="209"/>
    </row>
    <row r="7" spans="1:16" ht="30" x14ac:dyDescent="0.25">
      <c r="A7" s="257" t="s">
        <v>410</v>
      </c>
      <c r="B7" s="301" t="s">
        <v>414</v>
      </c>
      <c r="C7" s="42"/>
      <c r="D7" s="257" t="s">
        <v>415</v>
      </c>
      <c r="E7" s="302" t="s">
        <v>404</v>
      </c>
      <c r="F7" s="97">
        <v>9</v>
      </c>
      <c r="G7" s="253">
        <v>24</v>
      </c>
      <c r="H7" s="254">
        <v>12</v>
      </c>
      <c r="I7" s="253"/>
      <c r="J7" s="257" t="s">
        <v>407</v>
      </c>
      <c r="K7" s="257" t="s">
        <v>408</v>
      </c>
      <c r="L7" s="226">
        <f t="shared" si="0"/>
        <v>48</v>
      </c>
      <c r="M7" s="226">
        <f t="shared" si="1"/>
        <v>0</v>
      </c>
      <c r="N7" s="227">
        <f t="shared" si="2"/>
        <v>0</v>
      </c>
      <c r="O7" s="223">
        <f t="shared" si="3"/>
        <v>0</v>
      </c>
      <c r="P7" s="209"/>
    </row>
    <row r="8" spans="1:16" ht="30" x14ac:dyDescent="0.25">
      <c r="A8" s="257" t="s">
        <v>410</v>
      </c>
      <c r="B8" s="303" t="s">
        <v>416</v>
      </c>
      <c r="C8" s="42"/>
      <c r="D8" s="257" t="s">
        <v>417</v>
      </c>
      <c r="E8" s="302" t="s">
        <v>404</v>
      </c>
      <c r="F8" s="97">
        <v>9</v>
      </c>
      <c r="G8" s="253">
        <v>40</v>
      </c>
      <c r="H8" s="254">
        <v>26</v>
      </c>
      <c r="I8" s="253"/>
      <c r="J8" s="257" t="s">
        <v>407</v>
      </c>
      <c r="K8" s="257" t="s">
        <v>408</v>
      </c>
      <c r="L8" s="226">
        <f t="shared" si="0"/>
        <v>86</v>
      </c>
      <c r="M8" s="226">
        <f t="shared" si="1"/>
        <v>0</v>
      </c>
      <c r="N8" s="227">
        <f t="shared" si="2"/>
        <v>0</v>
      </c>
      <c r="O8" s="223">
        <f t="shared" si="3"/>
        <v>0</v>
      </c>
    </row>
    <row r="9" spans="1:16" ht="30" x14ac:dyDescent="0.25">
      <c r="A9" s="257" t="s">
        <v>410</v>
      </c>
      <c r="B9" s="5" t="s">
        <v>419</v>
      </c>
      <c r="C9" s="42"/>
      <c r="D9" s="257" t="s">
        <v>418</v>
      </c>
      <c r="E9" s="302" t="s">
        <v>404</v>
      </c>
      <c r="F9" s="97">
        <v>8</v>
      </c>
      <c r="G9" s="253"/>
      <c r="H9" s="254">
        <v>30</v>
      </c>
      <c r="I9" s="253"/>
      <c r="J9" s="257" t="s">
        <v>407</v>
      </c>
      <c r="K9" s="257" t="s">
        <v>408</v>
      </c>
      <c r="L9" s="226">
        <f t="shared" si="0"/>
        <v>30</v>
      </c>
      <c r="M9" s="226">
        <f>IF(K9="Délocalisé prof autre univ",0,IF(J9="Mutualisée",0,L9))</f>
        <v>0</v>
      </c>
      <c r="N9" s="227">
        <f>IF(K9="en présentiel",M9*133,IF(K9="En distanciel",M9*56,IF(K9="Délocalisé prof UniCA",M9*56,IF(K9="Délocalisée prof autre univ",0,0))))</f>
        <v>0</v>
      </c>
      <c r="O9" s="223">
        <f>IF(K9="en présentiel",(H9+I9*2/3)*133,IF(K9="En distanciel",(H9+I9*2/3)*56,IF(K9="Délocalisé prof UniCA",(H9+I9*2/3)*56,IF(K9="Délocalisée prof autre univ",0,0))))</f>
        <v>3990</v>
      </c>
      <c r="P9" s="209"/>
    </row>
    <row r="10" spans="1:16" ht="30" x14ac:dyDescent="0.25">
      <c r="A10" s="257" t="s">
        <v>410</v>
      </c>
      <c r="B10" s="303" t="s">
        <v>411</v>
      </c>
      <c r="C10" s="42"/>
      <c r="D10" s="257" t="s">
        <v>406</v>
      </c>
      <c r="E10" s="302" t="s">
        <v>404</v>
      </c>
      <c r="F10" s="97">
        <v>8</v>
      </c>
      <c r="G10" s="253">
        <v>43</v>
      </c>
      <c r="H10" s="254">
        <v>33</v>
      </c>
      <c r="I10" s="253"/>
      <c r="J10" s="257" t="s">
        <v>407</v>
      </c>
      <c r="K10" s="257" t="s">
        <v>408</v>
      </c>
      <c r="L10" s="226">
        <f t="shared" si="0"/>
        <v>97.5</v>
      </c>
      <c r="M10" s="226">
        <f>IF(K10="Délocalisé prof autre univ",0,IF(J10="Mutualisée",0,L10))</f>
        <v>0</v>
      </c>
      <c r="N10" s="227">
        <f>IF(K10="en présentiel",M10*133,IF(K10="En distanciel",M10*56,IF(K10="Délocalisé prof UniCA",M10*56,IF(K10="Délocalisée prof autre univ",0,0))))</f>
        <v>0</v>
      </c>
      <c r="O10" s="223">
        <f>IF(K10="en présentiel",(H10+I10*2/3)*133,IF(K10="En distanciel",(H10+I10*2/3)*56,IF(K10="Délocalisé prof UniCA",(H10+I10*2/3)*56,IF(K10="Délocalisée prof autre univ",0,0))))</f>
        <v>4389</v>
      </c>
      <c r="P10" s="209"/>
    </row>
    <row r="11" spans="1:16" ht="30.75" thickBot="1" x14ac:dyDescent="0.3">
      <c r="A11" s="257" t="s">
        <v>410</v>
      </c>
      <c r="B11" s="303" t="s">
        <v>420</v>
      </c>
      <c r="C11" s="42"/>
      <c r="D11" s="257" t="s">
        <v>421</v>
      </c>
      <c r="E11" s="302" t="s">
        <v>404</v>
      </c>
      <c r="F11" s="97">
        <v>9</v>
      </c>
      <c r="G11" s="253">
        <v>30</v>
      </c>
      <c r="H11" s="42"/>
      <c r="I11" s="253"/>
      <c r="J11" s="257" t="s">
        <v>407</v>
      </c>
      <c r="K11" s="257" t="s">
        <v>408</v>
      </c>
      <c r="L11" s="226">
        <f t="shared" si="0"/>
        <v>45</v>
      </c>
      <c r="M11" s="226">
        <f>IF(K11="Délocalisé prof autre univ",0,IF(J11="Mutualisée",0,L11))</f>
        <v>0</v>
      </c>
      <c r="N11" s="227">
        <f>IF(K11="en présentiel",M11*133,IF(K11="En distanciel",M11*56,IF(K11="Délocalisé prof UniCA",M11*56,IF(K11="Délocalisée prof autre univ",0,0))))</f>
        <v>0</v>
      </c>
      <c r="O11" s="223">
        <f>IF(K11="en présentiel",(H11+I11*2/3)*133,IF(K11="En distanciel",(H11+I11*2/3)*56,IF(K11="Délocalisé prof UniCA",(H11+I11*2/3)*56,IF(K11="Délocalisée prof autre univ",0,0))))</f>
        <v>0</v>
      </c>
      <c r="P11" s="209"/>
    </row>
    <row r="12" spans="1:16" ht="30" x14ac:dyDescent="0.25">
      <c r="A12" s="257" t="s">
        <v>410</v>
      </c>
      <c r="B12" s="304" t="s">
        <v>409</v>
      </c>
      <c r="C12" s="42"/>
      <c r="D12" s="246" t="s">
        <v>403</v>
      </c>
      <c r="E12" s="302" t="s">
        <v>404</v>
      </c>
      <c r="F12" s="97">
        <v>8</v>
      </c>
      <c r="G12" s="253"/>
      <c r="H12" s="254">
        <v>30</v>
      </c>
      <c r="I12" s="253"/>
      <c r="J12" s="257" t="s">
        <v>407</v>
      </c>
      <c r="K12" s="257" t="s">
        <v>408</v>
      </c>
      <c r="L12" s="226">
        <f t="shared" si="0"/>
        <v>30</v>
      </c>
      <c r="M12" s="226">
        <f t="shared" si="1"/>
        <v>0</v>
      </c>
      <c r="N12" s="227">
        <f t="shared" si="2"/>
        <v>0</v>
      </c>
      <c r="O12" s="223">
        <f t="shared" ref="O12:O34" si="4">IF(K12="en présentiel",(H12+I12*2/3)*133,IF(K12="En distanciel",(H12+I12*2/3)*56,IF(K12="Délocalisé prof UniCA",(H12+I12*2/3)*56,IF(K12="Délocalisée prof autre univ",0,0))))</f>
        <v>3990</v>
      </c>
    </row>
    <row r="13" spans="1:16" ht="30.75" thickBot="1" x14ac:dyDescent="0.3">
      <c r="A13" s="257" t="s">
        <v>410</v>
      </c>
      <c r="B13" s="303" t="s">
        <v>422</v>
      </c>
      <c r="C13" s="42"/>
      <c r="D13" s="257" t="s">
        <v>405</v>
      </c>
      <c r="E13" s="302" t="s">
        <v>404</v>
      </c>
      <c r="F13" s="97">
        <v>8</v>
      </c>
      <c r="G13" s="253"/>
      <c r="H13" s="254">
        <v>30</v>
      </c>
      <c r="I13" s="253"/>
      <c r="J13" s="257" t="s">
        <v>407</v>
      </c>
      <c r="K13" s="257" t="s">
        <v>408</v>
      </c>
      <c r="L13" s="226">
        <f t="shared" si="0"/>
        <v>30</v>
      </c>
      <c r="M13" s="226">
        <f t="shared" si="1"/>
        <v>0</v>
      </c>
      <c r="N13" s="227">
        <f t="shared" si="2"/>
        <v>0</v>
      </c>
      <c r="O13" s="223">
        <f t="shared" si="4"/>
        <v>3990</v>
      </c>
    </row>
    <row r="14" spans="1:16" ht="30" outlineLevel="1" x14ac:dyDescent="0.25">
      <c r="A14" s="97" t="s">
        <v>410</v>
      </c>
      <c r="B14" s="251" t="s">
        <v>424</v>
      </c>
      <c r="C14" s="25"/>
      <c r="D14" s="97" t="s">
        <v>423</v>
      </c>
      <c r="E14" s="252" t="s">
        <v>404</v>
      </c>
      <c r="F14" s="97">
        <v>9</v>
      </c>
      <c r="G14" s="253">
        <v>24</v>
      </c>
      <c r="H14" s="254">
        <v>12</v>
      </c>
      <c r="I14" s="224"/>
      <c r="J14" s="97" t="s">
        <v>407</v>
      </c>
      <c r="K14" s="255" t="s">
        <v>408</v>
      </c>
      <c r="L14" s="226">
        <f t="shared" si="0"/>
        <v>48</v>
      </c>
      <c r="M14" s="226">
        <f t="shared" si="1"/>
        <v>0</v>
      </c>
      <c r="N14" s="227">
        <f t="shared" si="2"/>
        <v>0</v>
      </c>
      <c r="O14" s="223">
        <f t="shared" si="4"/>
        <v>1596</v>
      </c>
    </row>
    <row r="15" spans="1:16" outlineLevel="1" x14ac:dyDescent="0.25">
      <c r="A15" s="97"/>
      <c r="B15" s="25"/>
      <c r="C15" s="25"/>
      <c r="D15" s="97"/>
      <c r="E15" s="97"/>
      <c r="F15" s="97"/>
      <c r="G15" s="224"/>
      <c r="H15" s="25"/>
      <c r="I15" s="224"/>
      <c r="J15" s="97"/>
      <c r="K15" s="225"/>
      <c r="L15" s="226">
        <f t="shared" si="0"/>
        <v>0</v>
      </c>
      <c r="M15" s="226">
        <f t="shared" si="1"/>
        <v>0</v>
      </c>
      <c r="N15" s="227">
        <f t="shared" si="2"/>
        <v>0</v>
      </c>
      <c r="O15" s="223">
        <f t="shared" si="4"/>
        <v>0</v>
      </c>
    </row>
    <row r="16" spans="1:16" outlineLevel="1" x14ac:dyDescent="0.25">
      <c r="A16" s="97"/>
      <c r="B16" s="26"/>
      <c r="C16" s="25"/>
      <c r="D16" s="97"/>
      <c r="E16" s="97"/>
      <c r="F16" s="97"/>
      <c r="G16" s="224"/>
      <c r="H16" s="25"/>
      <c r="I16" s="224"/>
      <c r="J16" s="97"/>
      <c r="K16" s="97"/>
      <c r="L16" s="226">
        <f t="shared" si="0"/>
        <v>0</v>
      </c>
      <c r="M16" s="226">
        <f t="shared" si="1"/>
        <v>0</v>
      </c>
      <c r="N16" s="227">
        <f t="shared" si="2"/>
        <v>0</v>
      </c>
      <c r="O16" s="223">
        <f t="shared" si="4"/>
        <v>0</v>
      </c>
    </row>
    <row r="17" spans="1:15" outlineLevel="1" x14ac:dyDescent="0.25">
      <c r="A17" s="97"/>
      <c r="B17" s="244"/>
      <c r="C17" s="25"/>
      <c r="D17" s="97"/>
      <c r="E17" s="97"/>
      <c r="F17" s="97"/>
      <c r="G17" s="224"/>
      <c r="H17" s="25"/>
      <c r="I17" s="224"/>
      <c r="J17" s="97"/>
      <c r="K17" s="97"/>
      <c r="L17" s="226">
        <f t="shared" si="0"/>
        <v>0</v>
      </c>
      <c r="M17" s="226">
        <f t="shared" si="1"/>
        <v>0</v>
      </c>
      <c r="N17" s="227">
        <f t="shared" si="2"/>
        <v>0</v>
      </c>
      <c r="O17" s="223">
        <f t="shared" si="4"/>
        <v>0</v>
      </c>
    </row>
    <row r="18" spans="1:15" outlineLevel="1" x14ac:dyDescent="0.25">
      <c r="A18" s="97"/>
      <c r="B18" s="25"/>
      <c r="C18" s="97"/>
      <c r="D18" s="97"/>
      <c r="E18" s="97"/>
      <c r="F18" s="97"/>
      <c r="G18" s="224"/>
      <c r="H18" s="25"/>
      <c r="I18" s="224"/>
      <c r="J18" s="97"/>
      <c r="K18" s="225"/>
      <c r="L18" s="226">
        <f t="shared" si="0"/>
        <v>0</v>
      </c>
      <c r="M18" s="226">
        <f t="shared" si="1"/>
        <v>0</v>
      </c>
      <c r="N18" s="227">
        <f t="shared" si="2"/>
        <v>0</v>
      </c>
      <c r="O18" s="223">
        <f t="shared" si="4"/>
        <v>0</v>
      </c>
    </row>
    <row r="19" spans="1:15" outlineLevel="1" x14ac:dyDescent="0.25">
      <c r="A19" s="97"/>
      <c r="C19" s="97"/>
      <c r="D19" s="97"/>
      <c r="E19" s="97"/>
      <c r="F19" s="97"/>
      <c r="G19" s="224"/>
      <c r="H19" s="25"/>
      <c r="I19" s="224"/>
      <c r="J19" s="97"/>
      <c r="K19" s="225"/>
      <c r="L19" s="226">
        <f t="shared" si="0"/>
        <v>0</v>
      </c>
      <c r="M19" s="226">
        <f t="shared" si="1"/>
        <v>0</v>
      </c>
      <c r="N19" s="227">
        <f t="shared" si="2"/>
        <v>0</v>
      </c>
      <c r="O19" s="223">
        <f t="shared" si="4"/>
        <v>0</v>
      </c>
    </row>
    <row r="20" spans="1:15" outlineLevel="1" x14ac:dyDescent="0.25">
      <c r="A20" s="97"/>
      <c r="B20" s="26"/>
      <c r="C20" s="97"/>
      <c r="D20" s="97"/>
      <c r="E20" s="97"/>
      <c r="F20" s="97"/>
      <c r="G20" s="224"/>
      <c r="H20" s="224"/>
      <c r="I20" s="224"/>
      <c r="J20" s="97"/>
      <c r="K20" s="97"/>
      <c r="L20" s="226">
        <f t="shared" si="0"/>
        <v>0</v>
      </c>
      <c r="M20" s="226">
        <f t="shared" si="1"/>
        <v>0</v>
      </c>
      <c r="N20" s="227">
        <f t="shared" si="2"/>
        <v>0</v>
      </c>
      <c r="O20" s="223">
        <f t="shared" si="4"/>
        <v>0</v>
      </c>
    </row>
    <row r="21" spans="1:15" outlineLevel="1" x14ac:dyDescent="0.25">
      <c r="A21" s="97"/>
      <c r="B21" s="245"/>
      <c r="C21" s="97"/>
      <c r="D21" s="97"/>
      <c r="E21" s="97"/>
      <c r="F21" s="97"/>
      <c r="G21" s="224"/>
      <c r="H21" s="224"/>
      <c r="I21" s="224"/>
      <c r="J21" s="97"/>
      <c r="K21" s="97"/>
      <c r="L21" s="226">
        <f t="shared" si="0"/>
        <v>0</v>
      </c>
      <c r="M21" s="226">
        <f t="shared" si="1"/>
        <v>0</v>
      </c>
      <c r="N21" s="227">
        <f t="shared" si="2"/>
        <v>0</v>
      </c>
      <c r="O21" s="223">
        <f t="shared" si="4"/>
        <v>0</v>
      </c>
    </row>
    <row r="22" spans="1:15" outlineLevel="1" x14ac:dyDescent="0.25">
      <c r="A22" s="97"/>
      <c r="B22" s="26"/>
      <c r="C22" s="97"/>
      <c r="D22" s="97"/>
      <c r="E22" s="97"/>
      <c r="F22" s="97"/>
      <c r="G22" s="224"/>
      <c r="H22" s="224"/>
      <c r="I22" s="224"/>
      <c r="J22" s="97"/>
      <c r="K22" s="97"/>
      <c r="L22" s="226">
        <f t="shared" si="0"/>
        <v>0</v>
      </c>
      <c r="M22" s="226">
        <f t="shared" si="1"/>
        <v>0</v>
      </c>
      <c r="N22" s="227">
        <f t="shared" si="2"/>
        <v>0</v>
      </c>
      <c r="O22" s="223">
        <f t="shared" si="4"/>
        <v>0</v>
      </c>
    </row>
    <row r="23" spans="1:15" outlineLevel="1" x14ac:dyDescent="0.25">
      <c r="A23" s="97"/>
      <c r="B23" s="97"/>
      <c r="C23" s="97"/>
      <c r="D23" s="97"/>
      <c r="E23" s="97"/>
      <c r="F23" s="97"/>
      <c r="G23" s="224"/>
      <c r="H23" s="224"/>
      <c r="I23" s="224"/>
      <c r="J23" s="97"/>
      <c r="K23" s="97"/>
      <c r="L23" s="226">
        <f t="shared" si="0"/>
        <v>0</v>
      </c>
      <c r="M23" s="226">
        <f t="shared" si="1"/>
        <v>0</v>
      </c>
      <c r="N23" s="227">
        <f t="shared" si="2"/>
        <v>0</v>
      </c>
      <c r="O23" s="223">
        <f t="shared" si="4"/>
        <v>0</v>
      </c>
    </row>
    <row r="24" spans="1:15" outlineLevel="1" x14ac:dyDescent="0.25">
      <c r="A24" s="97"/>
      <c r="B24" s="97"/>
      <c r="C24" s="97"/>
      <c r="D24" s="97"/>
      <c r="E24" s="97"/>
      <c r="F24" s="97"/>
      <c r="G24" s="224"/>
      <c r="H24" s="224"/>
      <c r="I24" s="224"/>
      <c r="J24" s="97"/>
      <c r="K24" s="97"/>
      <c r="L24" s="226">
        <f t="shared" si="0"/>
        <v>0</v>
      </c>
      <c r="M24" s="226">
        <f t="shared" si="1"/>
        <v>0</v>
      </c>
      <c r="N24" s="227">
        <f t="shared" si="2"/>
        <v>0</v>
      </c>
      <c r="O24" s="223">
        <f t="shared" si="4"/>
        <v>0</v>
      </c>
    </row>
    <row r="25" spans="1:15" outlineLevel="1" x14ac:dyDescent="0.25">
      <c r="A25" s="97"/>
      <c r="B25" s="97"/>
      <c r="C25" s="97"/>
      <c r="D25" s="97"/>
      <c r="E25" s="97"/>
      <c r="F25" s="97"/>
      <c r="G25" s="224"/>
      <c r="H25" s="224"/>
      <c r="I25" s="224"/>
      <c r="J25" s="97"/>
      <c r="K25" s="97"/>
      <c r="L25" s="226">
        <f t="shared" si="0"/>
        <v>0</v>
      </c>
      <c r="M25" s="226">
        <f t="shared" si="1"/>
        <v>0</v>
      </c>
      <c r="N25" s="227">
        <f t="shared" si="2"/>
        <v>0</v>
      </c>
      <c r="O25" s="223">
        <f t="shared" si="4"/>
        <v>0</v>
      </c>
    </row>
    <row r="26" spans="1:15" outlineLevel="1" x14ac:dyDescent="0.25">
      <c r="A26" s="97"/>
      <c r="B26" s="97"/>
      <c r="C26" s="97"/>
      <c r="D26" s="97"/>
      <c r="E26" s="97"/>
      <c r="F26" s="97"/>
      <c r="G26" s="224"/>
      <c r="H26" s="224"/>
      <c r="I26" s="224"/>
      <c r="J26" s="97"/>
      <c r="K26" s="97"/>
      <c r="L26" s="226">
        <f t="shared" si="0"/>
        <v>0</v>
      </c>
      <c r="M26" s="226">
        <f t="shared" si="1"/>
        <v>0</v>
      </c>
      <c r="N26" s="227">
        <f t="shared" si="2"/>
        <v>0</v>
      </c>
      <c r="O26" s="223">
        <f t="shared" si="4"/>
        <v>0</v>
      </c>
    </row>
    <row r="27" spans="1:15" outlineLevel="1" x14ac:dyDescent="0.25">
      <c r="A27" s="97"/>
      <c r="B27" s="97"/>
      <c r="C27" s="97"/>
      <c r="D27" s="97"/>
      <c r="E27" s="97"/>
      <c r="F27" s="97"/>
      <c r="G27" s="224"/>
      <c r="H27" s="224"/>
      <c r="I27" s="224"/>
      <c r="J27" s="97"/>
      <c r="K27" s="97"/>
      <c r="L27" s="226">
        <f t="shared" si="0"/>
        <v>0</v>
      </c>
      <c r="M27" s="226">
        <f t="shared" si="1"/>
        <v>0</v>
      </c>
      <c r="N27" s="227">
        <f t="shared" si="2"/>
        <v>0</v>
      </c>
      <c r="O27" s="223">
        <f t="shared" si="4"/>
        <v>0</v>
      </c>
    </row>
    <row r="28" spans="1:15" outlineLevel="1" x14ac:dyDescent="0.25">
      <c r="A28" s="97"/>
      <c r="B28" s="97"/>
      <c r="C28" s="97"/>
      <c r="D28" s="97"/>
      <c r="E28" s="97"/>
      <c r="F28" s="97"/>
      <c r="G28" s="224"/>
      <c r="H28" s="224"/>
      <c r="I28" s="224"/>
      <c r="J28" s="97"/>
      <c r="K28" s="97"/>
      <c r="L28" s="226">
        <f t="shared" si="0"/>
        <v>0</v>
      </c>
      <c r="M28" s="226">
        <f t="shared" si="1"/>
        <v>0</v>
      </c>
      <c r="N28" s="227">
        <f t="shared" si="2"/>
        <v>0</v>
      </c>
      <c r="O28" s="223">
        <f t="shared" si="4"/>
        <v>0</v>
      </c>
    </row>
    <row r="29" spans="1:15" outlineLevel="1" x14ac:dyDescent="0.25">
      <c r="A29" s="97"/>
      <c r="B29" s="97"/>
      <c r="C29" s="97"/>
      <c r="D29" s="97"/>
      <c r="E29" s="97"/>
      <c r="F29" s="97"/>
      <c r="G29" s="224"/>
      <c r="H29" s="224"/>
      <c r="I29" s="224"/>
      <c r="J29" s="97"/>
      <c r="K29" s="97"/>
      <c r="L29" s="226">
        <f t="shared" si="0"/>
        <v>0</v>
      </c>
      <c r="M29" s="226">
        <f t="shared" si="1"/>
        <v>0</v>
      </c>
      <c r="N29" s="227">
        <f t="shared" si="2"/>
        <v>0</v>
      </c>
      <c r="O29" s="223">
        <f t="shared" si="4"/>
        <v>0</v>
      </c>
    </row>
    <row r="30" spans="1:15" outlineLevel="1" x14ac:dyDescent="0.25">
      <c r="A30" s="97"/>
      <c r="B30" s="97"/>
      <c r="C30" s="97"/>
      <c r="D30" s="97"/>
      <c r="E30" s="97"/>
      <c r="F30" s="97"/>
      <c r="G30" s="224"/>
      <c r="H30" s="224"/>
      <c r="I30" s="224"/>
      <c r="J30" s="97"/>
      <c r="K30" s="97"/>
      <c r="L30" s="226">
        <f t="shared" si="0"/>
        <v>0</v>
      </c>
      <c r="M30" s="226">
        <f t="shared" si="1"/>
        <v>0</v>
      </c>
      <c r="N30" s="227">
        <f t="shared" si="2"/>
        <v>0</v>
      </c>
      <c r="O30" s="223">
        <f t="shared" si="4"/>
        <v>0</v>
      </c>
    </row>
    <row r="31" spans="1:15" outlineLevel="1" x14ac:dyDescent="0.25">
      <c r="A31" s="97"/>
      <c r="B31" s="97"/>
      <c r="C31" s="97"/>
      <c r="D31" s="97"/>
      <c r="E31" s="97"/>
      <c r="F31" s="97"/>
      <c r="G31" s="224"/>
      <c r="H31" s="224"/>
      <c r="I31" s="224"/>
      <c r="J31" s="97"/>
      <c r="K31" s="97"/>
      <c r="L31" s="226">
        <f t="shared" si="0"/>
        <v>0</v>
      </c>
      <c r="M31" s="226">
        <f t="shared" si="1"/>
        <v>0</v>
      </c>
      <c r="N31" s="227">
        <f t="shared" si="2"/>
        <v>0</v>
      </c>
      <c r="O31" s="223">
        <f t="shared" si="4"/>
        <v>0</v>
      </c>
    </row>
    <row r="32" spans="1:15" outlineLevel="1" x14ac:dyDescent="0.25">
      <c r="A32" s="97"/>
      <c r="B32" s="97"/>
      <c r="C32" s="97"/>
      <c r="D32" s="97"/>
      <c r="E32" s="97"/>
      <c r="F32" s="97"/>
      <c r="G32" s="224"/>
      <c r="H32" s="224"/>
      <c r="I32" s="224"/>
      <c r="J32" s="97"/>
      <c r="K32" s="97"/>
      <c r="L32" s="226">
        <f t="shared" si="0"/>
        <v>0</v>
      </c>
      <c r="M32" s="226">
        <f t="shared" si="1"/>
        <v>0</v>
      </c>
      <c r="N32" s="227">
        <f t="shared" si="2"/>
        <v>0</v>
      </c>
      <c r="O32" s="223">
        <f t="shared" si="4"/>
        <v>0</v>
      </c>
    </row>
    <row r="33" spans="1:15" outlineLevel="1" x14ac:dyDescent="0.25">
      <c r="A33" s="97"/>
      <c r="B33" s="97"/>
      <c r="C33" s="97"/>
      <c r="D33" s="97"/>
      <c r="E33" s="97"/>
      <c r="F33" s="97"/>
      <c r="G33" s="224"/>
      <c r="H33" s="224"/>
      <c r="I33" s="224"/>
      <c r="J33" s="97"/>
      <c r="K33" s="97"/>
      <c r="L33" s="226">
        <f t="shared" si="0"/>
        <v>0</v>
      </c>
      <c r="M33" s="226">
        <f t="shared" si="1"/>
        <v>0</v>
      </c>
      <c r="N33" s="227">
        <f t="shared" si="2"/>
        <v>0</v>
      </c>
      <c r="O33" s="223">
        <f t="shared" si="4"/>
        <v>0</v>
      </c>
    </row>
    <row r="34" spans="1:15" ht="15.75" outlineLevel="1" thickBot="1" x14ac:dyDescent="0.3">
      <c r="A34" s="105"/>
      <c r="B34" s="105"/>
      <c r="C34" s="105"/>
      <c r="D34" s="105"/>
      <c r="E34" s="105"/>
      <c r="F34" s="105"/>
      <c r="G34" s="228"/>
      <c r="H34" s="228"/>
      <c r="I34" s="228"/>
      <c r="J34" s="105"/>
      <c r="K34" s="105"/>
      <c r="L34" s="229">
        <f t="shared" si="0"/>
        <v>0</v>
      </c>
      <c r="M34" s="229">
        <f t="shared" si="1"/>
        <v>0</v>
      </c>
      <c r="N34" s="230">
        <f t="shared" si="2"/>
        <v>0</v>
      </c>
      <c r="O34" s="223">
        <f t="shared" si="4"/>
        <v>0</v>
      </c>
    </row>
    <row r="35" spans="1:15" ht="15.75" thickBot="1" x14ac:dyDescent="0.3">
      <c r="D35" s="231" t="s">
        <v>116</v>
      </c>
      <c r="E35" s="232"/>
      <c r="F35" s="232"/>
      <c r="G35" s="233">
        <f>SUM(G5:G34)</f>
        <v>208</v>
      </c>
      <c r="H35" s="233">
        <f>SUM(H5:H34)</f>
        <v>194</v>
      </c>
      <c r="I35" s="233">
        <f>SUM(I5:I34)</f>
        <v>0</v>
      </c>
      <c r="J35" s="234"/>
      <c r="K35" s="234"/>
      <c r="L35" s="235">
        <f>SUM(L5:L34)</f>
        <v>506</v>
      </c>
      <c r="M35" s="235">
        <f>SUM(M5:M34)</f>
        <v>0</v>
      </c>
      <c r="N35" s="236">
        <f>SUM(N5:N34)</f>
        <v>0</v>
      </c>
      <c r="O35" s="237">
        <f>SUM(O5:O34)</f>
        <v>17955</v>
      </c>
    </row>
    <row r="36" spans="1:15" ht="15.75" thickBot="1" x14ac:dyDescent="0.3"/>
    <row r="37" spans="1:15" x14ac:dyDescent="0.25">
      <c r="A37" s="305" t="s">
        <v>117</v>
      </c>
      <c r="B37" s="306"/>
      <c r="C37" s="306"/>
      <c r="D37" s="306"/>
      <c r="E37" s="306"/>
      <c r="F37" s="306"/>
      <c r="G37" s="306"/>
      <c r="H37" s="306"/>
      <c r="I37" s="306"/>
      <c r="J37" s="306"/>
      <c r="K37" s="306"/>
      <c r="L37" s="306"/>
      <c r="M37" s="306"/>
      <c r="N37" s="307"/>
      <c r="O37" s="214"/>
    </row>
    <row r="38" spans="1:15" ht="28.5" customHeight="1" x14ac:dyDescent="0.25">
      <c r="A38" s="118" t="s">
        <v>110</v>
      </c>
      <c r="B38" s="215" t="s">
        <v>111</v>
      </c>
      <c r="C38" s="308"/>
      <c r="D38" s="309"/>
      <c r="E38" s="309"/>
      <c r="F38" s="309"/>
      <c r="G38" s="309"/>
      <c r="H38" s="309"/>
      <c r="I38" s="309"/>
      <c r="J38" s="309"/>
      <c r="K38" s="309"/>
      <c r="L38" s="309"/>
      <c r="M38" s="309"/>
      <c r="N38" s="310"/>
      <c r="O38" s="216"/>
    </row>
    <row r="39" spans="1:15" ht="45.75" thickBot="1" x14ac:dyDescent="0.3">
      <c r="A39" s="117" t="s">
        <v>336</v>
      </c>
      <c r="B39" s="117" t="s">
        <v>348</v>
      </c>
      <c r="C39" s="117" t="s">
        <v>112</v>
      </c>
      <c r="D39" s="117" t="s">
        <v>338</v>
      </c>
      <c r="E39" s="117" t="s">
        <v>339</v>
      </c>
      <c r="F39" s="117" t="s">
        <v>340</v>
      </c>
      <c r="G39" s="117" t="s">
        <v>341</v>
      </c>
      <c r="H39" s="117" t="s">
        <v>342</v>
      </c>
      <c r="I39" s="117" t="s">
        <v>343</v>
      </c>
      <c r="J39" s="117" t="s">
        <v>344</v>
      </c>
      <c r="K39" s="117" t="s">
        <v>345</v>
      </c>
      <c r="L39" s="116" t="s">
        <v>114</v>
      </c>
      <c r="M39" s="116" t="s">
        <v>115</v>
      </c>
      <c r="N39" s="217" t="s">
        <v>346</v>
      </c>
      <c r="O39" s="218" t="s">
        <v>347</v>
      </c>
    </row>
    <row r="40" spans="1:15" ht="15.75" thickBot="1" x14ac:dyDescent="0.3">
      <c r="A40" s="97"/>
      <c r="B40" s="25"/>
      <c r="C40" s="25"/>
      <c r="D40" s="97"/>
      <c r="E40" s="252"/>
      <c r="F40" s="97"/>
      <c r="G40" s="250"/>
      <c r="H40" s="250"/>
      <c r="I40" s="221"/>
      <c r="J40" s="219"/>
      <c r="K40" s="255"/>
      <c r="L40" s="153"/>
      <c r="M40" s="153"/>
      <c r="N40" s="222"/>
      <c r="O40" s="223"/>
    </row>
    <row r="41" spans="1:15" ht="15.75" thickBot="1" x14ac:dyDescent="0.3">
      <c r="A41" s="97"/>
      <c r="B41" s="25"/>
      <c r="C41" s="25"/>
      <c r="D41" s="25"/>
      <c r="E41" s="252"/>
      <c r="F41" s="97"/>
      <c r="G41" s="253"/>
      <c r="H41" s="254"/>
      <c r="I41" s="224"/>
      <c r="J41" s="97"/>
      <c r="K41" s="255"/>
      <c r="L41" s="226"/>
      <c r="M41" s="226"/>
      <c r="N41" s="227"/>
      <c r="O41" s="223"/>
    </row>
    <row r="42" spans="1:15" ht="15.75" thickBot="1" x14ac:dyDescent="0.3">
      <c r="A42" s="97"/>
      <c r="B42" s="25"/>
      <c r="C42" s="25"/>
      <c r="D42" s="25"/>
      <c r="E42" s="252"/>
      <c r="F42" s="97"/>
      <c r="G42" s="253"/>
      <c r="H42" s="254"/>
      <c r="I42" s="224"/>
      <c r="J42" s="97"/>
      <c r="K42" s="255"/>
      <c r="L42" s="226"/>
      <c r="M42" s="226"/>
      <c r="N42" s="227"/>
      <c r="O42" s="223"/>
    </row>
    <row r="43" spans="1:15" ht="15.75" thickBot="1" x14ac:dyDescent="0.3">
      <c r="A43" s="97"/>
      <c r="B43" s="543"/>
      <c r="C43" s="25"/>
      <c r="D43" s="97"/>
      <c r="E43" s="252"/>
      <c r="F43" s="97"/>
      <c r="G43" s="253"/>
      <c r="H43" s="254"/>
      <c r="I43" s="224"/>
      <c r="J43" s="97"/>
      <c r="K43" s="255"/>
      <c r="L43" s="226">
        <f t="shared" ref="L43:L70" si="5">IF(H43="CM",G43*1.5,IF(H43="TD",G43,IF(H43="Tp",G43*2/3,0)))</f>
        <v>0</v>
      </c>
      <c r="M43" s="226">
        <f t="shared" ref="M43:M70" si="6">IF(K43="Délocalisé prof autre univ",0,IF(J43="Mutualisée",0,L43))</f>
        <v>0</v>
      </c>
      <c r="N43" s="227">
        <f t="shared" ref="N43:N70" si="7">IF(K43="en présentiel",M43*133,IF(K43="En distanciel",M43*56,IF(K43="Délocalisé prof UniCA",M43*56,IF(K43="Délocalisée prof autre univ",0,0))))</f>
        <v>0</v>
      </c>
      <c r="O43" s="223">
        <f t="shared" ref="O43:O44" si="8">IF(J43="Non mutualisée",IF(K43="en présentiel",(H43+I43*2/3)*133,IF(K43="En distanciel",(H43+I43*2/3)*56,IF(K43="Délocalisé prof UniCA",(H43+I43*2/3)*56,IF(K43="Délocalisée prof autre univ",0,0)))),0)</f>
        <v>0</v>
      </c>
    </row>
    <row r="44" spans="1:15" ht="15.75" thickBot="1" x14ac:dyDescent="0.3">
      <c r="A44" s="97"/>
      <c r="B44" s="26"/>
      <c r="C44" s="25"/>
      <c r="D44" s="97"/>
      <c r="E44" s="252"/>
      <c r="F44" s="97"/>
      <c r="G44" s="253"/>
      <c r="H44" s="254"/>
      <c r="I44" s="224"/>
      <c r="J44" s="97"/>
      <c r="K44" s="255"/>
      <c r="L44" s="226">
        <f t="shared" si="5"/>
        <v>0</v>
      </c>
      <c r="M44" s="226">
        <f t="shared" si="6"/>
        <v>0</v>
      </c>
      <c r="N44" s="227">
        <f t="shared" si="7"/>
        <v>0</v>
      </c>
      <c r="O44" s="223">
        <f t="shared" si="8"/>
        <v>0</v>
      </c>
    </row>
    <row r="45" spans="1:15" x14ac:dyDescent="0.25">
      <c r="A45" s="97"/>
      <c r="B45" s="251"/>
      <c r="C45" s="25"/>
      <c r="D45" s="97"/>
      <c r="E45" s="252"/>
      <c r="F45" s="97"/>
      <c r="G45" s="253"/>
      <c r="H45" s="254"/>
      <c r="I45" s="224"/>
      <c r="J45" s="97"/>
      <c r="K45" s="255"/>
      <c r="L45" s="226">
        <f t="shared" si="5"/>
        <v>0</v>
      </c>
      <c r="M45" s="226">
        <f t="shared" si="6"/>
        <v>0</v>
      </c>
      <c r="N45" s="227">
        <f t="shared" si="7"/>
        <v>0</v>
      </c>
      <c r="O45" s="223">
        <f t="shared" ref="O45:O70" si="9">IF(K45="en présentiel",(H45+I45*2/3)*133,IF(K45="En distanciel",(H45+I45*2/3)*56,IF(K45="Délocalisé prof UniCA",(H45+I45*2/3)*56,IF(K45="Délocalisée prof autre univ",0,0))))</f>
        <v>0</v>
      </c>
    </row>
    <row r="46" spans="1:15" x14ac:dyDescent="0.25">
      <c r="A46" s="97"/>
      <c r="B46" s="97"/>
      <c r="C46" s="97"/>
      <c r="D46" s="97"/>
      <c r="E46" s="97"/>
      <c r="F46" s="97"/>
      <c r="G46" s="224"/>
      <c r="H46" s="224"/>
      <c r="I46" s="224"/>
      <c r="J46" s="97"/>
      <c r="K46" s="97"/>
      <c r="L46" s="226">
        <f t="shared" si="5"/>
        <v>0</v>
      </c>
      <c r="M46" s="226">
        <f t="shared" si="6"/>
        <v>0</v>
      </c>
      <c r="N46" s="227">
        <f t="shared" si="7"/>
        <v>0</v>
      </c>
      <c r="O46" s="223">
        <f t="shared" si="9"/>
        <v>0</v>
      </c>
    </row>
    <row r="47" spans="1:15" x14ac:dyDescent="0.25">
      <c r="A47" s="97"/>
      <c r="B47" s="97"/>
      <c r="C47" s="97"/>
      <c r="D47" s="97"/>
      <c r="E47" s="97"/>
      <c r="F47" s="97"/>
      <c r="G47" s="224"/>
      <c r="H47" s="224"/>
      <c r="I47" s="224"/>
      <c r="J47" s="97"/>
      <c r="K47" s="97"/>
      <c r="L47" s="226">
        <f t="shared" si="5"/>
        <v>0</v>
      </c>
      <c r="M47" s="226">
        <f t="shared" si="6"/>
        <v>0</v>
      </c>
      <c r="N47" s="227">
        <f t="shared" si="7"/>
        <v>0</v>
      </c>
      <c r="O47" s="223">
        <f t="shared" si="9"/>
        <v>0</v>
      </c>
    </row>
    <row r="48" spans="1:15" x14ac:dyDescent="0.25">
      <c r="A48" s="97"/>
      <c r="B48" s="97"/>
      <c r="C48" s="97"/>
      <c r="D48" s="97"/>
      <c r="E48" s="97"/>
      <c r="F48" s="97"/>
      <c r="G48" s="224"/>
      <c r="H48" s="224"/>
      <c r="I48" s="224"/>
      <c r="J48" s="97"/>
      <c r="K48" s="97"/>
      <c r="L48" s="226">
        <f t="shared" si="5"/>
        <v>0</v>
      </c>
      <c r="M48" s="226">
        <f t="shared" si="6"/>
        <v>0</v>
      </c>
      <c r="N48" s="227">
        <f t="shared" si="7"/>
        <v>0</v>
      </c>
      <c r="O48" s="223">
        <f t="shared" si="9"/>
        <v>0</v>
      </c>
    </row>
    <row r="49" spans="1:15" x14ac:dyDescent="0.25">
      <c r="A49" s="97"/>
      <c r="B49" s="97"/>
      <c r="C49" s="97"/>
      <c r="D49" s="97"/>
      <c r="E49" s="97"/>
      <c r="F49" s="97"/>
      <c r="G49" s="224"/>
      <c r="H49" s="224"/>
      <c r="I49" s="224"/>
      <c r="J49" s="97"/>
      <c r="K49" s="97"/>
      <c r="L49" s="226">
        <f t="shared" si="5"/>
        <v>0</v>
      </c>
      <c r="M49" s="226">
        <f t="shared" si="6"/>
        <v>0</v>
      </c>
      <c r="N49" s="227">
        <f t="shared" si="7"/>
        <v>0</v>
      </c>
      <c r="O49" s="223">
        <f t="shared" si="9"/>
        <v>0</v>
      </c>
    </row>
    <row r="50" spans="1:15" outlineLevel="1" x14ac:dyDescent="0.25">
      <c r="A50" s="97"/>
      <c r="B50" s="97"/>
      <c r="C50" s="97"/>
      <c r="D50" s="97"/>
      <c r="E50" s="97"/>
      <c r="F50" s="97"/>
      <c r="G50" s="224"/>
      <c r="H50" s="224"/>
      <c r="I50" s="224"/>
      <c r="J50" s="97"/>
      <c r="K50" s="97"/>
      <c r="L50" s="226">
        <f t="shared" si="5"/>
        <v>0</v>
      </c>
      <c r="M50" s="226">
        <f t="shared" si="6"/>
        <v>0</v>
      </c>
      <c r="N50" s="227">
        <f t="shared" si="7"/>
        <v>0</v>
      </c>
      <c r="O50" s="223">
        <f t="shared" si="9"/>
        <v>0</v>
      </c>
    </row>
    <row r="51" spans="1:15" outlineLevel="1" x14ac:dyDescent="0.25">
      <c r="A51" s="97"/>
      <c r="B51" s="97"/>
      <c r="C51" s="97"/>
      <c r="D51" s="97"/>
      <c r="E51" s="97"/>
      <c r="F51" s="97"/>
      <c r="G51" s="224"/>
      <c r="H51" s="224"/>
      <c r="I51" s="224"/>
      <c r="J51" s="97"/>
      <c r="K51" s="97"/>
      <c r="L51" s="226">
        <f t="shared" si="5"/>
        <v>0</v>
      </c>
      <c r="M51" s="226">
        <f t="shared" si="6"/>
        <v>0</v>
      </c>
      <c r="N51" s="227">
        <f t="shared" si="7"/>
        <v>0</v>
      </c>
      <c r="O51" s="223">
        <f t="shared" si="9"/>
        <v>0</v>
      </c>
    </row>
    <row r="52" spans="1:15" outlineLevel="1" x14ac:dyDescent="0.25">
      <c r="A52" s="97"/>
      <c r="B52" s="97"/>
      <c r="C52" s="97"/>
      <c r="D52" s="97"/>
      <c r="E52" s="97"/>
      <c r="F52" s="97"/>
      <c r="G52" s="224"/>
      <c r="H52" s="224"/>
      <c r="I52" s="224"/>
      <c r="J52" s="97"/>
      <c r="K52" s="97"/>
      <c r="L52" s="226">
        <f t="shared" si="5"/>
        <v>0</v>
      </c>
      <c r="M52" s="226">
        <f t="shared" si="6"/>
        <v>0</v>
      </c>
      <c r="N52" s="227">
        <f t="shared" si="7"/>
        <v>0</v>
      </c>
      <c r="O52" s="223">
        <f t="shared" si="9"/>
        <v>0</v>
      </c>
    </row>
    <row r="53" spans="1:15" outlineLevel="1" x14ac:dyDescent="0.25">
      <c r="A53" s="97"/>
      <c r="B53" s="97"/>
      <c r="C53" s="97"/>
      <c r="D53" s="97"/>
      <c r="E53" s="97"/>
      <c r="F53" s="97"/>
      <c r="G53" s="224"/>
      <c r="H53" s="224"/>
      <c r="I53" s="224"/>
      <c r="J53" s="97"/>
      <c r="K53" s="97"/>
      <c r="L53" s="226">
        <f t="shared" si="5"/>
        <v>0</v>
      </c>
      <c r="M53" s="226">
        <f t="shared" si="6"/>
        <v>0</v>
      </c>
      <c r="N53" s="227">
        <f t="shared" si="7"/>
        <v>0</v>
      </c>
      <c r="O53" s="223">
        <f t="shared" si="9"/>
        <v>0</v>
      </c>
    </row>
    <row r="54" spans="1:15" outlineLevel="1" x14ac:dyDescent="0.25">
      <c r="A54" s="97"/>
      <c r="B54" s="97"/>
      <c r="C54" s="97"/>
      <c r="D54" s="97"/>
      <c r="E54" s="97"/>
      <c r="F54" s="97"/>
      <c r="G54" s="224"/>
      <c r="H54" s="224"/>
      <c r="I54" s="224"/>
      <c r="J54" s="97"/>
      <c r="K54" s="97"/>
      <c r="L54" s="226">
        <f t="shared" si="5"/>
        <v>0</v>
      </c>
      <c r="M54" s="226">
        <f t="shared" si="6"/>
        <v>0</v>
      </c>
      <c r="N54" s="227">
        <f t="shared" si="7"/>
        <v>0</v>
      </c>
      <c r="O54" s="223">
        <f t="shared" si="9"/>
        <v>0</v>
      </c>
    </row>
    <row r="55" spans="1:15" outlineLevel="1" x14ac:dyDescent="0.25">
      <c r="A55" s="97"/>
      <c r="B55" s="97"/>
      <c r="C55" s="97"/>
      <c r="D55" s="97"/>
      <c r="E55" s="97"/>
      <c r="F55" s="97"/>
      <c r="G55" s="224"/>
      <c r="H55" s="224"/>
      <c r="I55" s="224"/>
      <c r="J55" s="97"/>
      <c r="K55" s="97"/>
      <c r="L55" s="226">
        <f t="shared" si="5"/>
        <v>0</v>
      </c>
      <c r="M55" s="226">
        <f t="shared" si="6"/>
        <v>0</v>
      </c>
      <c r="N55" s="227">
        <f t="shared" si="7"/>
        <v>0</v>
      </c>
      <c r="O55" s="223">
        <f t="shared" si="9"/>
        <v>0</v>
      </c>
    </row>
    <row r="56" spans="1:15" outlineLevel="1" x14ac:dyDescent="0.25">
      <c r="A56" s="97"/>
      <c r="B56" s="97"/>
      <c r="C56" s="97"/>
      <c r="D56" s="97"/>
      <c r="E56" s="97"/>
      <c r="F56" s="97"/>
      <c r="G56" s="224"/>
      <c r="H56" s="224"/>
      <c r="I56" s="224"/>
      <c r="J56" s="97"/>
      <c r="K56" s="97"/>
      <c r="L56" s="226">
        <f t="shared" si="5"/>
        <v>0</v>
      </c>
      <c r="M56" s="226">
        <f t="shared" si="6"/>
        <v>0</v>
      </c>
      <c r="N56" s="227">
        <f t="shared" si="7"/>
        <v>0</v>
      </c>
      <c r="O56" s="223">
        <f t="shared" si="9"/>
        <v>0</v>
      </c>
    </row>
    <row r="57" spans="1:15" outlineLevel="1" x14ac:dyDescent="0.25">
      <c r="A57" s="97"/>
      <c r="B57" s="97"/>
      <c r="C57" s="97"/>
      <c r="D57" s="97"/>
      <c r="E57" s="97"/>
      <c r="F57" s="97"/>
      <c r="G57" s="224"/>
      <c r="H57" s="224"/>
      <c r="I57" s="224"/>
      <c r="J57" s="97"/>
      <c r="K57" s="97"/>
      <c r="L57" s="226">
        <f t="shared" si="5"/>
        <v>0</v>
      </c>
      <c r="M57" s="226">
        <f t="shared" si="6"/>
        <v>0</v>
      </c>
      <c r="N57" s="227">
        <f t="shared" si="7"/>
        <v>0</v>
      </c>
      <c r="O57" s="223">
        <f t="shared" si="9"/>
        <v>0</v>
      </c>
    </row>
    <row r="58" spans="1:15" outlineLevel="1" x14ac:dyDescent="0.25">
      <c r="A58" s="97"/>
      <c r="B58" s="97"/>
      <c r="C58" s="97"/>
      <c r="D58" s="97"/>
      <c r="E58" s="97"/>
      <c r="F58" s="97"/>
      <c r="G58" s="224"/>
      <c r="H58" s="224"/>
      <c r="I58" s="224"/>
      <c r="J58" s="97"/>
      <c r="K58" s="97"/>
      <c r="L58" s="226">
        <f t="shared" si="5"/>
        <v>0</v>
      </c>
      <c r="M58" s="226">
        <f t="shared" si="6"/>
        <v>0</v>
      </c>
      <c r="N58" s="227">
        <f t="shared" si="7"/>
        <v>0</v>
      </c>
      <c r="O58" s="223">
        <f t="shared" si="9"/>
        <v>0</v>
      </c>
    </row>
    <row r="59" spans="1:15" outlineLevel="1" x14ac:dyDescent="0.25">
      <c r="A59" s="97"/>
      <c r="B59" s="97"/>
      <c r="C59" s="97"/>
      <c r="D59" s="97"/>
      <c r="E59" s="97"/>
      <c r="F59" s="97"/>
      <c r="G59" s="224"/>
      <c r="H59" s="224"/>
      <c r="I59" s="224"/>
      <c r="J59" s="97"/>
      <c r="K59" s="97"/>
      <c r="L59" s="226">
        <f t="shared" si="5"/>
        <v>0</v>
      </c>
      <c r="M59" s="226">
        <f t="shared" si="6"/>
        <v>0</v>
      </c>
      <c r="N59" s="227">
        <f t="shared" si="7"/>
        <v>0</v>
      </c>
      <c r="O59" s="223">
        <f t="shared" si="9"/>
        <v>0</v>
      </c>
    </row>
    <row r="60" spans="1:15" outlineLevel="1" x14ac:dyDescent="0.25">
      <c r="A60" s="97"/>
      <c r="B60" s="97"/>
      <c r="C60" s="97"/>
      <c r="D60" s="97"/>
      <c r="E60" s="97"/>
      <c r="F60" s="97"/>
      <c r="G60" s="224"/>
      <c r="H60" s="224"/>
      <c r="I60" s="224"/>
      <c r="J60" s="97"/>
      <c r="K60" s="97"/>
      <c r="L60" s="226">
        <f t="shared" si="5"/>
        <v>0</v>
      </c>
      <c r="M60" s="226">
        <f t="shared" si="6"/>
        <v>0</v>
      </c>
      <c r="N60" s="227">
        <f t="shared" si="7"/>
        <v>0</v>
      </c>
      <c r="O60" s="223">
        <f t="shared" si="9"/>
        <v>0</v>
      </c>
    </row>
    <row r="61" spans="1:15" outlineLevel="1" x14ac:dyDescent="0.25">
      <c r="A61" s="97"/>
      <c r="B61" s="97"/>
      <c r="C61" s="97"/>
      <c r="D61" s="97"/>
      <c r="E61" s="97"/>
      <c r="F61" s="97"/>
      <c r="G61" s="224"/>
      <c r="H61" s="224"/>
      <c r="I61" s="224"/>
      <c r="J61" s="97"/>
      <c r="K61" s="97"/>
      <c r="L61" s="226">
        <f t="shared" si="5"/>
        <v>0</v>
      </c>
      <c r="M61" s="226">
        <f t="shared" si="6"/>
        <v>0</v>
      </c>
      <c r="N61" s="227">
        <f t="shared" si="7"/>
        <v>0</v>
      </c>
      <c r="O61" s="223">
        <f t="shared" si="9"/>
        <v>0</v>
      </c>
    </row>
    <row r="62" spans="1:15" outlineLevel="1" x14ac:dyDescent="0.25">
      <c r="A62" s="97"/>
      <c r="B62" s="97"/>
      <c r="C62" s="97"/>
      <c r="D62" s="97"/>
      <c r="E62" s="97"/>
      <c r="F62" s="97"/>
      <c r="G62" s="224"/>
      <c r="H62" s="224"/>
      <c r="I62" s="224"/>
      <c r="J62" s="97"/>
      <c r="K62" s="97"/>
      <c r="L62" s="226">
        <f t="shared" si="5"/>
        <v>0</v>
      </c>
      <c r="M62" s="226">
        <f t="shared" si="6"/>
        <v>0</v>
      </c>
      <c r="N62" s="227">
        <f t="shared" si="7"/>
        <v>0</v>
      </c>
      <c r="O62" s="223">
        <f t="shared" si="9"/>
        <v>0</v>
      </c>
    </row>
    <row r="63" spans="1:15" outlineLevel="1" x14ac:dyDescent="0.25">
      <c r="A63" s="97"/>
      <c r="B63" s="97"/>
      <c r="C63" s="97"/>
      <c r="D63" s="97"/>
      <c r="E63" s="97"/>
      <c r="F63" s="97"/>
      <c r="G63" s="224"/>
      <c r="H63" s="224"/>
      <c r="I63" s="224"/>
      <c r="J63" s="97"/>
      <c r="K63" s="97"/>
      <c r="L63" s="226">
        <f t="shared" si="5"/>
        <v>0</v>
      </c>
      <c r="M63" s="226">
        <f t="shared" si="6"/>
        <v>0</v>
      </c>
      <c r="N63" s="227">
        <f t="shared" si="7"/>
        <v>0</v>
      </c>
      <c r="O63" s="223">
        <f t="shared" si="9"/>
        <v>0</v>
      </c>
    </row>
    <row r="64" spans="1:15" outlineLevel="1" x14ac:dyDescent="0.25">
      <c r="A64" s="97"/>
      <c r="B64" s="97"/>
      <c r="C64" s="97"/>
      <c r="D64" s="97"/>
      <c r="E64" s="97"/>
      <c r="F64" s="97"/>
      <c r="G64" s="224"/>
      <c r="H64" s="224"/>
      <c r="I64" s="224"/>
      <c r="J64" s="97"/>
      <c r="K64" s="97"/>
      <c r="L64" s="226">
        <f t="shared" si="5"/>
        <v>0</v>
      </c>
      <c r="M64" s="226">
        <f t="shared" si="6"/>
        <v>0</v>
      </c>
      <c r="N64" s="227">
        <f t="shared" si="7"/>
        <v>0</v>
      </c>
      <c r="O64" s="223">
        <f t="shared" si="9"/>
        <v>0</v>
      </c>
    </row>
    <row r="65" spans="1:15" outlineLevel="1" x14ac:dyDescent="0.25">
      <c r="A65" s="97"/>
      <c r="B65" s="97"/>
      <c r="C65" s="97"/>
      <c r="D65" s="97"/>
      <c r="E65" s="97"/>
      <c r="F65" s="97"/>
      <c r="G65" s="224"/>
      <c r="H65" s="224"/>
      <c r="I65" s="224"/>
      <c r="J65" s="97"/>
      <c r="K65" s="97"/>
      <c r="L65" s="226">
        <f t="shared" si="5"/>
        <v>0</v>
      </c>
      <c r="M65" s="226">
        <f t="shared" si="6"/>
        <v>0</v>
      </c>
      <c r="N65" s="227">
        <f t="shared" si="7"/>
        <v>0</v>
      </c>
      <c r="O65" s="223">
        <f t="shared" si="9"/>
        <v>0</v>
      </c>
    </row>
    <row r="66" spans="1:15" outlineLevel="1" x14ac:dyDescent="0.25">
      <c r="A66" s="97"/>
      <c r="B66" s="97"/>
      <c r="C66" s="97"/>
      <c r="D66" s="97"/>
      <c r="E66" s="97"/>
      <c r="F66" s="97"/>
      <c r="G66" s="224"/>
      <c r="H66" s="224"/>
      <c r="I66" s="224"/>
      <c r="J66" s="97"/>
      <c r="K66" s="97"/>
      <c r="L66" s="226">
        <f t="shared" si="5"/>
        <v>0</v>
      </c>
      <c r="M66" s="226">
        <f t="shared" si="6"/>
        <v>0</v>
      </c>
      <c r="N66" s="227">
        <f t="shared" si="7"/>
        <v>0</v>
      </c>
      <c r="O66" s="223">
        <f t="shared" si="9"/>
        <v>0</v>
      </c>
    </row>
    <row r="67" spans="1:15" outlineLevel="1" x14ac:dyDescent="0.25">
      <c r="A67" s="97"/>
      <c r="B67" s="97"/>
      <c r="C67" s="97"/>
      <c r="D67" s="97"/>
      <c r="E67" s="97"/>
      <c r="F67" s="97"/>
      <c r="G67" s="224"/>
      <c r="H67" s="224"/>
      <c r="I67" s="224"/>
      <c r="J67" s="97"/>
      <c r="K67" s="97"/>
      <c r="L67" s="226">
        <f t="shared" si="5"/>
        <v>0</v>
      </c>
      <c r="M67" s="226">
        <f t="shared" si="6"/>
        <v>0</v>
      </c>
      <c r="N67" s="227">
        <f t="shared" si="7"/>
        <v>0</v>
      </c>
      <c r="O67" s="223">
        <f t="shared" si="9"/>
        <v>0</v>
      </c>
    </row>
    <row r="68" spans="1:15" outlineLevel="1" x14ac:dyDescent="0.25">
      <c r="A68" s="97"/>
      <c r="B68" s="97"/>
      <c r="C68" s="97"/>
      <c r="D68" s="97"/>
      <c r="E68" s="97"/>
      <c r="F68" s="97"/>
      <c r="G68" s="224"/>
      <c r="H68" s="224"/>
      <c r="I68" s="224"/>
      <c r="J68" s="97"/>
      <c r="K68" s="97"/>
      <c r="L68" s="226">
        <f t="shared" si="5"/>
        <v>0</v>
      </c>
      <c r="M68" s="226">
        <f t="shared" si="6"/>
        <v>0</v>
      </c>
      <c r="N68" s="227">
        <f t="shared" si="7"/>
        <v>0</v>
      </c>
      <c r="O68" s="223">
        <f t="shared" si="9"/>
        <v>0</v>
      </c>
    </row>
    <row r="69" spans="1:15" outlineLevel="1" x14ac:dyDescent="0.25">
      <c r="A69" s="97"/>
      <c r="B69" s="97"/>
      <c r="C69" s="97"/>
      <c r="D69" s="97"/>
      <c r="E69" s="97"/>
      <c r="F69" s="97"/>
      <c r="G69" s="224"/>
      <c r="H69" s="224"/>
      <c r="I69" s="224"/>
      <c r="J69" s="97"/>
      <c r="K69" s="97"/>
      <c r="L69" s="226">
        <f t="shared" si="5"/>
        <v>0</v>
      </c>
      <c r="M69" s="226">
        <f t="shared" si="6"/>
        <v>0</v>
      </c>
      <c r="N69" s="227">
        <f t="shared" si="7"/>
        <v>0</v>
      </c>
      <c r="O69" s="223">
        <f t="shared" si="9"/>
        <v>0</v>
      </c>
    </row>
    <row r="70" spans="1:15" ht="15.75" outlineLevel="1" thickBot="1" x14ac:dyDescent="0.3">
      <c r="A70" s="105"/>
      <c r="B70" s="105"/>
      <c r="C70" s="105"/>
      <c r="D70" s="105"/>
      <c r="E70" s="105"/>
      <c r="F70" s="105"/>
      <c r="G70" s="228"/>
      <c r="H70" s="228"/>
      <c r="I70" s="228"/>
      <c r="J70" s="105"/>
      <c r="K70" s="105"/>
      <c r="L70" s="239">
        <f t="shared" si="5"/>
        <v>0</v>
      </c>
      <c r="M70" s="226">
        <f t="shared" si="6"/>
        <v>0</v>
      </c>
      <c r="N70" s="227">
        <f t="shared" si="7"/>
        <v>0</v>
      </c>
      <c r="O70" s="223">
        <f t="shared" si="9"/>
        <v>0</v>
      </c>
    </row>
    <row r="71" spans="1:15" ht="15.75" thickBot="1" x14ac:dyDescent="0.3">
      <c r="D71" s="231" t="s">
        <v>116</v>
      </c>
      <c r="E71" s="232"/>
      <c r="F71" s="232"/>
      <c r="G71" s="233">
        <f>SUM(G40:G70)</f>
        <v>0</v>
      </c>
      <c r="H71" s="233">
        <f t="shared" ref="H71:I71" si="10">SUM(H40:H70)</f>
        <v>0</v>
      </c>
      <c r="I71" s="233">
        <f t="shared" si="10"/>
        <v>0</v>
      </c>
      <c r="J71" s="234"/>
      <c r="K71" s="234"/>
      <c r="L71" s="240">
        <f t="shared" ref="L71:O71" si="11">SUM(L40:L70)</f>
        <v>0</v>
      </c>
      <c r="M71" s="240">
        <f t="shared" si="11"/>
        <v>0</v>
      </c>
      <c r="N71" s="237">
        <f t="shared" si="11"/>
        <v>0</v>
      </c>
      <c r="O71" s="237">
        <f t="shared" si="11"/>
        <v>0</v>
      </c>
    </row>
    <row r="72" spans="1:15" ht="15.75" thickBot="1" x14ac:dyDescent="0.3"/>
    <row r="73" spans="1:15" x14ac:dyDescent="0.25">
      <c r="A73" s="305" t="s">
        <v>118</v>
      </c>
      <c r="B73" s="306"/>
      <c r="C73" s="306"/>
      <c r="D73" s="306"/>
      <c r="E73" s="306"/>
      <c r="F73" s="306"/>
      <c r="G73" s="306"/>
      <c r="H73" s="306"/>
      <c r="I73" s="306"/>
      <c r="J73" s="306"/>
      <c r="K73" s="306"/>
      <c r="L73" s="306"/>
      <c r="M73" s="306"/>
      <c r="N73" s="307"/>
      <c r="O73" s="214"/>
    </row>
    <row r="74" spans="1:15" ht="31.5" customHeight="1" x14ac:dyDescent="0.25">
      <c r="A74" s="118" t="s">
        <v>110</v>
      </c>
      <c r="B74" s="215" t="s">
        <v>111</v>
      </c>
      <c r="C74" s="308"/>
      <c r="D74" s="309"/>
      <c r="E74" s="309"/>
      <c r="F74" s="309"/>
      <c r="G74" s="309"/>
      <c r="H74" s="309"/>
      <c r="I74" s="309"/>
      <c r="J74" s="309"/>
      <c r="K74" s="309"/>
      <c r="L74" s="309"/>
      <c r="M74" s="309"/>
      <c r="N74" s="310"/>
      <c r="O74" s="216"/>
    </row>
    <row r="75" spans="1:15" ht="45.75" thickBot="1" x14ac:dyDescent="0.3">
      <c r="A75" s="117" t="s">
        <v>336</v>
      </c>
      <c r="B75" s="117" t="s">
        <v>348</v>
      </c>
      <c r="C75" s="117" t="s">
        <v>112</v>
      </c>
      <c r="D75" s="117" t="s">
        <v>338</v>
      </c>
      <c r="E75" s="117" t="s">
        <v>339</v>
      </c>
      <c r="F75" s="117" t="s">
        <v>340</v>
      </c>
      <c r="G75" s="117" t="s">
        <v>341</v>
      </c>
      <c r="H75" s="117" t="s">
        <v>342</v>
      </c>
      <c r="I75" s="117" t="s">
        <v>343</v>
      </c>
      <c r="J75" s="117" t="s">
        <v>344</v>
      </c>
      <c r="K75" s="117" t="s">
        <v>345</v>
      </c>
      <c r="L75" s="116" t="s">
        <v>114</v>
      </c>
      <c r="M75" s="116" t="s">
        <v>115</v>
      </c>
      <c r="N75" s="217" t="s">
        <v>346</v>
      </c>
      <c r="O75" s="218" t="s">
        <v>347</v>
      </c>
    </row>
    <row r="76" spans="1:15" x14ac:dyDescent="0.25">
      <c r="A76" s="219"/>
      <c r="B76" s="220"/>
      <c r="C76" s="220"/>
      <c r="D76" s="219"/>
      <c r="E76" s="219"/>
      <c r="F76" s="219"/>
      <c r="G76" s="221"/>
      <c r="H76" s="221"/>
      <c r="I76" s="221"/>
      <c r="J76" s="219"/>
      <c r="K76" s="219"/>
      <c r="L76" s="153">
        <f>IF(H76="CM",G76*1.5,IF(H76="TD",G76,IF(H76="Tp",G76*2/3,0)))</f>
        <v>0</v>
      </c>
      <c r="M76" s="153">
        <f>IF(K76="Délocalisé prof autre univ",0,IF(J76="Mutualisée",0,L76))</f>
        <v>0</v>
      </c>
      <c r="N76" s="222">
        <f>IF(K76="en présentiel",M76*133,IF(K76="En distanciel",M76*56,IF(K76="Délocalisé prof UniCA",M76*56,IF(K76="Délocalisée prof autre univ",0,0))))</f>
        <v>0</v>
      </c>
      <c r="O76" s="223">
        <f>IF(J76="Non mutualisée",IF(K76="en présentiel",(H76+I76*2/3)*133,IF(K76="En distanciel",(H76+I76*2/3)*56,IF(K76="Délocalisé prof UniCA",(H76+I76*2/3)*56,IF(K76="Délocalisée prof autre univ",0,0)))),0)</f>
        <v>0</v>
      </c>
    </row>
    <row r="77" spans="1:15" x14ac:dyDescent="0.25">
      <c r="A77" s="97"/>
      <c r="B77" s="97"/>
      <c r="C77" s="97"/>
      <c r="D77" s="97"/>
      <c r="E77" s="97"/>
      <c r="F77" s="97"/>
      <c r="G77" s="224"/>
      <c r="H77" s="224"/>
      <c r="I77" s="224"/>
      <c r="J77" s="97"/>
      <c r="K77" s="97"/>
      <c r="L77" s="226">
        <f t="shared" ref="L77:L106" si="12">IF(H77="CM",G77*1.5,IF(H77="TD",G77,IF(H77="Tp",G77*2/3,0)))</f>
        <v>0</v>
      </c>
      <c r="M77" s="226">
        <f t="shared" ref="M77:M106" si="13">IF(K77="Délocalisé prof autre univ",0,IF(J77="Mutualisée",0,L77))</f>
        <v>0</v>
      </c>
      <c r="N77" s="227">
        <f t="shared" ref="N77:N106" si="14">IF(K77="en présentiel",M77*133,IF(K77="En distanciel",M77*56,IF(K77="Délocalisé prof UniCA",M77*56,IF(K77="Délocalisée prof autre univ",0,0))))</f>
        <v>0</v>
      </c>
      <c r="O77" s="223">
        <f t="shared" ref="O77:O80" si="15">IF(J77="Non mutualisée",IF(K77="en présentiel",(H77+I77*2/3)*133,IF(K77="En distanciel",(H77+I77*2/3)*56,IF(K77="Délocalisé prof UniCA",(H77+I77*2/3)*56,IF(K77="Délocalisée prof autre univ",0,0)))),0)</f>
        <v>0</v>
      </c>
    </row>
    <row r="78" spans="1:15" x14ac:dyDescent="0.25">
      <c r="A78" s="97"/>
      <c r="B78" s="97"/>
      <c r="C78" s="97"/>
      <c r="D78" s="97"/>
      <c r="E78" s="97"/>
      <c r="F78" s="97"/>
      <c r="G78" s="224"/>
      <c r="H78" s="224"/>
      <c r="I78" s="224"/>
      <c r="J78" s="97"/>
      <c r="K78" s="97"/>
      <c r="L78" s="226">
        <f t="shared" si="12"/>
        <v>0</v>
      </c>
      <c r="M78" s="226">
        <f t="shared" si="13"/>
        <v>0</v>
      </c>
      <c r="N78" s="227">
        <f t="shared" si="14"/>
        <v>0</v>
      </c>
      <c r="O78" s="223">
        <f t="shared" si="15"/>
        <v>0</v>
      </c>
    </row>
    <row r="79" spans="1:15" x14ac:dyDescent="0.25">
      <c r="A79" s="97"/>
      <c r="B79" s="97"/>
      <c r="C79" s="97"/>
      <c r="D79" s="97"/>
      <c r="E79" s="97"/>
      <c r="F79" s="97"/>
      <c r="G79" s="224"/>
      <c r="H79" s="224"/>
      <c r="I79" s="224"/>
      <c r="J79" s="97"/>
      <c r="K79" s="97"/>
      <c r="L79" s="226">
        <f t="shared" si="12"/>
        <v>0</v>
      </c>
      <c r="M79" s="226">
        <f t="shared" si="13"/>
        <v>0</v>
      </c>
      <c r="N79" s="227">
        <f t="shared" si="14"/>
        <v>0</v>
      </c>
      <c r="O79" s="223">
        <f t="shared" si="15"/>
        <v>0</v>
      </c>
    </row>
    <row r="80" spans="1:15" x14ac:dyDescent="0.25">
      <c r="A80" s="97"/>
      <c r="B80" s="97"/>
      <c r="C80" s="97"/>
      <c r="D80" s="97"/>
      <c r="E80" s="97"/>
      <c r="F80" s="97"/>
      <c r="G80" s="224"/>
      <c r="H80" s="224"/>
      <c r="I80" s="224"/>
      <c r="J80" s="97"/>
      <c r="K80" s="97"/>
      <c r="L80" s="226">
        <f t="shared" si="12"/>
        <v>0</v>
      </c>
      <c r="M80" s="226">
        <f t="shared" si="13"/>
        <v>0</v>
      </c>
      <c r="N80" s="227">
        <f t="shared" si="14"/>
        <v>0</v>
      </c>
      <c r="O80" s="223">
        <f t="shared" si="15"/>
        <v>0</v>
      </c>
    </row>
    <row r="81" spans="1:15" x14ac:dyDescent="0.25">
      <c r="A81" s="97"/>
      <c r="B81" s="97"/>
      <c r="C81" s="97"/>
      <c r="D81" s="97"/>
      <c r="E81" s="97"/>
      <c r="F81" s="97"/>
      <c r="G81" s="224"/>
      <c r="H81" s="224"/>
      <c r="I81" s="224"/>
      <c r="J81" s="97"/>
      <c r="K81" s="97"/>
      <c r="L81" s="226">
        <f t="shared" si="12"/>
        <v>0</v>
      </c>
      <c r="M81" s="226">
        <f t="shared" si="13"/>
        <v>0</v>
      </c>
      <c r="N81" s="227">
        <f t="shared" si="14"/>
        <v>0</v>
      </c>
      <c r="O81" s="223">
        <f t="shared" ref="O81:O106" si="16">IF(K81="en présentiel",(H81+I81*2/3)*133,IF(K81="En distanciel",(H81+I81*2/3)*56,IF(K81="Délocalisé prof UniCA",(H81+I81*2/3)*56,IF(K81="Délocalisée prof autre univ",0,0))))</f>
        <v>0</v>
      </c>
    </row>
    <row r="82" spans="1:15" x14ac:dyDescent="0.25">
      <c r="A82" s="97"/>
      <c r="B82" s="97"/>
      <c r="C82" s="97"/>
      <c r="D82" s="97"/>
      <c r="E82" s="97"/>
      <c r="F82" s="97"/>
      <c r="G82" s="224"/>
      <c r="H82" s="224"/>
      <c r="I82" s="224"/>
      <c r="J82" s="97"/>
      <c r="K82" s="97"/>
      <c r="L82" s="226">
        <f t="shared" si="12"/>
        <v>0</v>
      </c>
      <c r="M82" s="226">
        <f t="shared" si="13"/>
        <v>0</v>
      </c>
      <c r="N82" s="227">
        <f t="shared" si="14"/>
        <v>0</v>
      </c>
      <c r="O82" s="223">
        <f t="shared" si="16"/>
        <v>0</v>
      </c>
    </row>
    <row r="83" spans="1:15" x14ac:dyDescent="0.25">
      <c r="A83" s="97"/>
      <c r="B83" s="97"/>
      <c r="C83" s="97"/>
      <c r="D83" s="97"/>
      <c r="E83" s="97"/>
      <c r="F83" s="97"/>
      <c r="G83" s="224"/>
      <c r="H83" s="224"/>
      <c r="I83" s="224"/>
      <c r="J83" s="97"/>
      <c r="K83" s="97"/>
      <c r="L83" s="226">
        <f t="shared" si="12"/>
        <v>0</v>
      </c>
      <c r="M83" s="226">
        <f t="shared" si="13"/>
        <v>0</v>
      </c>
      <c r="N83" s="227">
        <f t="shared" si="14"/>
        <v>0</v>
      </c>
      <c r="O83" s="223">
        <f t="shared" si="16"/>
        <v>0</v>
      </c>
    </row>
    <row r="84" spans="1:15" x14ac:dyDescent="0.25">
      <c r="A84" s="97"/>
      <c r="B84" s="97"/>
      <c r="C84" s="97"/>
      <c r="D84" s="97"/>
      <c r="E84" s="97"/>
      <c r="F84" s="97"/>
      <c r="G84" s="224"/>
      <c r="H84" s="224"/>
      <c r="I84" s="224"/>
      <c r="J84" s="97"/>
      <c r="K84" s="97"/>
      <c r="L84" s="226">
        <f t="shared" si="12"/>
        <v>0</v>
      </c>
      <c r="M84" s="226">
        <f t="shared" si="13"/>
        <v>0</v>
      </c>
      <c r="N84" s="227">
        <f t="shared" si="14"/>
        <v>0</v>
      </c>
      <c r="O84" s="223">
        <f t="shared" si="16"/>
        <v>0</v>
      </c>
    </row>
    <row r="85" spans="1:15" x14ac:dyDescent="0.25">
      <c r="A85" s="97"/>
      <c r="B85" s="97"/>
      <c r="C85" s="97"/>
      <c r="D85" s="97"/>
      <c r="E85" s="97"/>
      <c r="F85" s="97"/>
      <c r="G85" s="224"/>
      <c r="H85" s="224"/>
      <c r="I85" s="224"/>
      <c r="J85" s="97"/>
      <c r="K85" s="97"/>
      <c r="L85" s="226">
        <f t="shared" si="12"/>
        <v>0</v>
      </c>
      <c r="M85" s="226">
        <f t="shared" si="13"/>
        <v>0</v>
      </c>
      <c r="N85" s="227">
        <f t="shared" si="14"/>
        <v>0</v>
      </c>
      <c r="O85" s="223">
        <f t="shared" si="16"/>
        <v>0</v>
      </c>
    </row>
    <row r="86" spans="1:15" outlineLevel="1" x14ac:dyDescent="0.25">
      <c r="A86" s="97"/>
      <c r="B86" s="97"/>
      <c r="C86" s="97"/>
      <c r="D86" s="97"/>
      <c r="E86" s="97"/>
      <c r="F86" s="97"/>
      <c r="G86" s="224"/>
      <c r="H86" s="224"/>
      <c r="I86" s="224"/>
      <c r="J86" s="97"/>
      <c r="K86" s="97"/>
      <c r="L86" s="226">
        <f t="shared" si="12"/>
        <v>0</v>
      </c>
      <c r="M86" s="226">
        <f t="shared" si="13"/>
        <v>0</v>
      </c>
      <c r="N86" s="227">
        <f t="shared" si="14"/>
        <v>0</v>
      </c>
      <c r="O86" s="223">
        <f t="shared" si="16"/>
        <v>0</v>
      </c>
    </row>
    <row r="87" spans="1:15" outlineLevel="1" x14ac:dyDescent="0.25">
      <c r="A87" s="97"/>
      <c r="B87" s="97"/>
      <c r="C87" s="97"/>
      <c r="D87" s="97"/>
      <c r="E87" s="97"/>
      <c r="F87" s="97"/>
      <c r="G87" s="224"/>
      <c r="H87" s="224"/>
      <c r="I87" s="224"/>
      <c r="J87" s="97"/>
      <c r="K87" s="97"/>
      <c r="L87" s="226">
        <f t="shared" si="12"/>
        <v>0</v>
      </c>
      <c r="M87" s="226">
        <f t="shared" si="13"/>
        <v>0</v>
      </c>
      <c r="N87" s="227">
        <f t="shared" si="14"/>
        <v>0</v>
      </c>
      <c r="O87" s="223">
        <f t="shared" si="16"/>
        <v>0</v>
      </c>
    </row>
    <row r="88" spans="1:15" outlineLevel="1" x14ac:dyDescent="0.25">
      <c r="A88" s="97"/>
      <c r="B88" s="97"/>
      <c r="C88" s="97"/>
      <c r="D88" s="97"/>
      <c r="E88" s="97"/>
      <c r="F88" s="97"/>
      <c r="G88" s="224"/>
      <c r="H88" s="224"/>
      <c r="I88" s="224"/>
      <c r="J88" s="97"/>
      <c r="K88" s="97"/>
      <c r="L88" s="226">
        <f t="shared" si="12"/>
        <v>0</v>
      </c>
      <c r="M88" s="226">
        <f t="shared" si="13"/>
        <v>0</v>
      </c>
      <c r="N88" s="227">
        <f t="shared" si="14"/>
        <v>0</v>
      </c>
      <c r="O88" s="223">
        <f t="shared" si="16"/>
        <v>0</v>
      </c>
    </row>
    <row r="89" spans="1:15" outlineLevel="1" x14ac:dyDescent="0.25">
      <c r="A89" s="97"/>
      <c r="B89" s="97"/>
      <c r="C89" s="97"/>
      <c r="D89" s="97"/>
      <c r="E89" s="97"/>
      <c r="F89" s="97"/>
      <c r="G89" s="224"/>
      <c r="H89" s="224"/>
      <c r="I89" s="224"/>
      <c r="J89" s="97"/>
      <c r="K89" s="97"/>
      <c r="L89" s="226">
        <f t="shared" si="12"/>
        <v>0</v>
      </c>
      <c r="M89" s="226">
        <f t="shared" si="13"/>
        <v>0</v>
      </c>
      <c r="N89" s="227">
        <f t="shared" si="14"/>
        <v>0</v>
      </c>
      <c r="O89" s="223">
        <f t="shared" si="16"/>
        <v>0</v>
      </c>
    </row>
    <row r="90" spans="1:15" outlineLevel="1" x14ac:dyDescent="0.25">
      <c r="A90" s="97"/>
      <c r="B90" s="97"/>
      <c r="C90" s="97"/>
      <c r="D90" s="97"/>
      <c r="E90" s="97"/>
      <c r="F90" s="97"/>
      <c r="G90" s="224"/>
      <c r="H90" s="224"/>
      <c r="I90" s="224"/>
      <c r="J90" s="97"/>
      <c r="K90" s="97"/>
      <c r="L90" s="226">
        <f t="shared" si="12"/>
        <v>0</v>
      </c>
      <c r="M90" s="226">
        <f t="shared" si="13"/>
        <v>0</v>
      </c>
      <c r="N90" s="227">
        <f t="shared" si="14"/>
        <v>0</v>
      </c>
      <c r="O90" s="223">
        <f t="shared" si="16"/>
        <v>0</v>
      </c>
    </row>
    <row r="91" spans="1:15" outlineLevel="1" x14ac:dyDescent="0.25">
      <c r="A91" s="97"/>
      <c r="B91" s="97"/>
      <c r="C91" s="97"/>
      <c r="D91" s="97"/>
      <c r="E91" s="97"/>
      <c r="F91" s="97"/>
      <c r="G91" s="224"/>
      <c r="H91" s="224"/>
      <c r="I91" s="224"/>
      <c r="J91" s="97"/>
      <c r="K91" s="97"/>
      <c r="L91" s="226">
        <f t="shared" si="12"/>
        <v>0</v>
      </c>
      <c r="M91" s="226">
        <f t="shared" si="13"/>
        <v>0</v>
      </c>
      <c r="N91" s="227">
        <f t="shared" si="14"/>
        <v>0</v>
      </c>
      <c r="O91" s="223">
        <f t="shared" si="16"/>
        <v>0</v>
      </c>
    </row>
    <row r="92" spans="1:15" outlineLevel="1" x14ac:dyDescent="0.25">
      <c r="A92" s="97"/>
      <c r="B92" s="97"/>
      <c r="C92" s="97"/>
      <c r="D92" s="97"/>
      <c r="E92" s="97"/>
      <c r="F92" s="97"/>
      <c r="G92" s="224"/>
      <c r="H92" s="224"/>
      <c r="I92" s="224"/>
      <c r="J92" s="97"/>
      <c r="K92" s="97"/>
      <c r="L92" s="226">
        <f t="shared" si="12"/>
        <v>0</v>
      </c>
      <c r="M92" s="226">
        <f t="shared" si="13"/>
        <v>0</v>
      </c>
      <c r="N92" s="227">
        <f t="shared" si="14"/>
        <v>0</v>
      </c>
      <c r="O92" s="223">
        <f t="shared" si="16"/>
        <v>0</v>
      </c>
    </row>
    <row r="93" spans="1:15" outlineLevel="1" x14ac:dyDescent="0.25">
      <c r="A93" s="97"/>
      <c r="B93" s="97"/>
      <c r="C93" s="97"/>
      <c r="D93" s="97"/>
      <c r="E93" s="97"/>
      <c r="F93" s="97"/>
      <c r="G93" s="224"/>
      <c r="H93" s="224"/>
      <c r="I93" s="224"/>
      <c r="J93" s="97"/>
      <c r="K93" s="97"/>
      <c r="L93" s="226">
        <f t="shared" si="12"/>
        <v>0</v>
      </c>
      <c r="M93" s="226">
        <f t="shared" si="13"/>
        <v>0</v>
      </c>
      <c r="N93" s="227">
        <f t="shared" si="14"/>
        <v>0</v>
      </c>
      <c r="O93" s="223">
        <f t="shared" si="16"/>
        <v>0</v>
      </c>
    </row>
    <row r="94" spans="1:15" outlineLevel="1" x14ac:dyDescent="0.25">
      <c r="A94" s="97"/>
      <c r="B94" s="97"/>
      <c r="C94" s="97"/>
      <c r="D94" s="97"/>
      <c r="E94" s="97"/>
      <c r="F94" s="97"/>
      <c r="G94" s="224"/>
      <c r="H94" s="224"/>
      <c r="I94" s="224"/>
      <c r="J94" s="97"/>
      <c r="K94" s="97"/>
      <c r="L94" s="226">
        <f t="shared" si="12"/>
        <v>0</v>
      </c>
      <c r="M94" s="226">
        <f t="shared" si="13"/>
        <v>0</v>
      </c>
      <c r="N94" s="227">
        <f t="shared" si="14"/>
        <v>0</v>
      </c>
      <c r="O94" s="223">
        <f t="shared" si="16"/>
        <v>0</v>
      </c>
    </row>
    <row r="95" spans="1:15" outlineLevel="1" x14ac:dyDescent="0.25">
      <c r="A95" s="97"/>
      <c r="B95" s="97"/>
      <c r="C95" s="97"/>
      <c r="D95" s="97"/>
      <c r="E95" s="97"/>
      <c r="F95" s="97"/>
      <c r="G95" s="224"/>
      <c r="H95" s="224"/>
      <c r="I95" s="224"/>
      <c r="J95" s="97"/>
      <c r="K95" s="97"/>
      <c r="L95" s="226">
        <f t="shared" si="12"/>
        <v>0</v>
      </c>
      <c r="M95" s="226">
        <f t="shared" si="13"/>
        <v>0</v>
      </c>
      <c r="N95" s="227">
        <f t="shared" si="14"/>
        <v>0</v>
      </c>
      <c r="O95" s="223">
        <f t="shared" si="16"/>
        <v>0</v>
      </c>
    </row>
    <row r="96" spans="1:15" outlineLevel="1" x14ac:dyDescent="0.25">
      <c r="A96" s="97"/>
      <c r="B96" s="97"/>
      <c r="C96" s="97"/>
      <c r="D96" s="97"/>
      <c r="E96" s="97"/>
      <c r="F96" s="97"/>
      <c r="G96" s="224"/>
      <c r="H96" s="224"/>
      <c r="I96" s="224"/>
      <c r="J96" s="97"/>
      <c r="K96" s="97"/>
      <c r="L96" s="226">
        <f t="shared" si="12"/>
        <v>0</v>
      </c>
      <c r="M96" s="226">
        <f t="shared" si="13"/>
        <v>0</v>
      </c>
      <c r="N96" s="227">
        <f t="shared" si="14"/>
        <v>0</v>
      </c>
      <c r="O96" s="223">
        <f t="shared" si="16"/>
        <v>0</v>
      </c>
    </row>
    <row r="97" spans="1:15" outlineLevel="1" x14ac:dyDescent="0.25">
      <c r="A97" s="97"/>
      <c r="B97" s="97"/>
      <c r="C97" s="97"/>
      <c r="D97" s="97"/>
      <c r="E97" s="97"/>
      <c r="F97" s="97"/>
      <c r="G97" s="224"/>
      <c r="H97" s="224"/>
      <c r="I97" s="224"/>
      <c r="J97" s="97"/>
      <c r="K97" s="97"/>
      <c r="L97" s="226">
        <f t="shared" si="12"/>
        <v>0</v>
      </c>
      <c r="M97" s="226">
        <f t="shared" si="13"/>
        <v>0</v>
      </c>
      <c r="N97" s="227">
        <f t="shared" si="14"/>
        <v>0</v>
      </c>
      <c r="O97" s="223">
        <f t="shared" si="16"/>
        <v>0</v>
      </c>
    </row>
    <row r="98" spans="1:15" outlineLevel="1" x14ac:dyDescent="0.25">
      <c r="A98" s="97"/>
      <c r="B98" s="97"/>
      <c r="C98" s="97"/>
      <c r="D98" s="97"/>
      <c r="E98" s="97"/>
      <c r="F98" s="97"/>
      <c r="G98" s="224"/>
      <c r="H98" s="224"/>
      <c r="I98" s="224"/>
      <c r="J98" s="97"/>
      <c r="K98" s="97"/>
      <c r="L98" s="226">
        <f t="shared" si="12"/>
        <v>0</v>
      </c>
      <c r="M98" s="226">
        <f t="shared" si="13"/>
        <v>0</v>
      </c>
      <c r="N98" s="227">
        <f t="shared" si="14"/>
        <v>0</v>
      </c>
      <c r="O98" s="223">
        <f t="shared" si="16"/>
        <v>0</v>
      </c>
    </row>
    <row r="99" spans="1:15" outlineLevel="1" x14ac:dyDescent="0.25">
      <c r="A99" s="97"/>
      <c r="B99" s="97"/>
      <c r="C99" s="97"/>
      <c r="D99" s="97"/>
      <c r="E99" s="97"/>
      <c r="F99" s="97"/>
      <c r="G99" s="224"/>
      <c r="H99" s="224"/>
      <c r="I99" s="224"/>
      <c r="J99" s="97"/>
      <c r="K99" s="97"/>
      <c r="L99" s="226">
        <f t="shared" si="12"/>
        <v>0</v>
      </c>
      <c r="M99" s="226">
        <f t="shared" si="13"/>
        <v>0</v>
      </c>
      <c r="N99" s="227">
        <f t="shared" si="14"/>
        <v>0</v>
      </c>
      <c r="O99" s="223">
        <f t="shared" si="16"/>
        <v>0</v>
      </c>
    </row>
    <row r="100" spans="1:15" outlineLevel="1" x14ac:dyDescent="0.25">
      <c r="A100" s="97"/>
      <c r="B100" s="97"/>
      <c r="C100" s="97"/>
      <c r="D100" s="97"/>
      <c r="E100" s="97"/>
      <c r="F100" s="97"/>
      <c r="G100" s="224"/>
      <c r="H100" s="224"/>
      <c r="I100" s="224"/>
      <c r="J100" s="97"/>
      <c r="K100" s="97"/>
      <c r="L100" s="226">
        <f t="shared" si="12"/>
        <v>0</v>
      </c>
      <c r="M100" s="226">
        <f t="shared" si="13"/>
        <v>0</v>
      </c>
      <c r="N100" s="227">
        <f t="shared" si="14"/>
        <v>0</v>
      </c>
      <c r="O100" s="223">
        <f t="shared" si="16"/>
        <v>0</v>
      </c>
    </row>
    <row r="101" spans="1:15" outlineLevel="1" x14ac:dyDescent="0.25">
      <c r="A101" s="97"/>
      <c r="B101" s="97"/>
      <c r="C101" s="97"/>
      <c r="D101" s="97"/>
      <c r="E101" s="97"/>
      <c r="F101" s="97"/>
      <c r="G101" s="224"/>
      <c r="H101" s="224"/>
      <c r="I101" s="224"/>
      <c r="J101" s="97"/>
      <c r="K101" s="97"/>
      <c r="L101" s="226">
        <f t="shared" si="12"/>
        <v>0</v>
      </c>
      <c r="M101" s="226">
        <f t="shared" si="13"/>
        <v>0</v>
      </c>
      <c r="N101" s="227">
        <f t="shared" si="14"/>
        <v>0</v>
      </c>
      <c r="O101" s="223">
        <f t="shared" si="16"/>
        <v>0</v>
      </c>
    </row>
    <row r="102" spans="1:15" outlineLevel="1" x14ac:dyDescent="0.25">
      <c r="A102" s="97"/>
      <c r="B102" s="97"/>
      <c r="C102" s="97"/>
      <c r="D102" s="97"/>
      <c r="E102" s="97"/>
      <c r="F102" s="97"/>
      <c r="G102" s="224"/>
      <c r="H102" s="224"/>
      <c r="I102" s="224"/>
      <c r="J102" s="97"/>
      <c r="K102" s="97"/>
      <c r="L102" s="226">
        <f t="shared" si="12"/>
        <v>0</v>
      </c>
      <c r="M102" s="226">
        <f t="shared" si="13"/>
        <v>0</v>
      </c>
      <c r="N102" s="227">
        <f t="shared" si="14"/>
        <v>0</v>
      </c>
      <c r="O102" s="223">
        <f t="shared" si="16"/>
        <v>0</v>
      </c>
    </row>
    <row r="103" spans="1:15" outlineLevel="1" x14ac:dyDescent="0.25">
      <c r="A103" s="97"/>
      <c r="B103" s="97"/>
      <c r="C103" s="97"/>
      <c r="D103" s="97"/>
      <c r="E103" s="97"/>
      <c r="F103" s="97"/>
      <c r="G103" s="224"/>
      <c r="H103" s="224"/>
      <c r="I103" s="224"/>
      <c r="J103" s="97"/>
      <c r="K103" s="97"/>
      <c r="L103" s="226">
        <f t="shared" si="12"/>
        <v>0</v>
      </c>
      <c r="M103" s="226">
        <f t="shared" si="13"/>
        <v>0</v>
      </c>
      <c r="N103" s="227">
        <f t="shared" si="14"/>
        <v>0</v>
      </c>
      <c r="O103" s="223">
        <f t="shared" si="16"/>
        <v>0</v>
      </c>
    </row>
    <row r="104" spans="1:15" outlineLevel="1" x14ac:dyDescent="0.25">
      <c r="A104" s="97"/>
      <c r="B104" s="97"/>
      <c r="C104" s="97"/>
      <c r="D104" s="97"/>
      <c r="E104" s="97"/>
      <c r="F104" s="97"/>
      <c r="G104" s="224"/>
      <c r="H104" s="224"/>
      <c r="I104" s="224"/>
      <c r="J104" s="97"/>
      <c r="K104" s="97"/>
      <c r="L104" s="226">
        <f t="shared" si="12"/>
        <v>0</v>
      </c>
      <c r="M104" s="226">
        <f t="shared" si="13"/>
        <v>0</v>
      </c>
      <c r="N104" s="227">
        <f t="shared" si="14"/>
        <v>0</v>
      </c>
      <c r="O104" s="223">
        <f t="shared" si="16"/>
        <v>0</v>
      </c>
    </row>
    <row r="105" spans="1:15" outlineLevel="1" x14ac:dyDescent="0.25">
      <c r="A105" s="97"/>
      <c r="B105" s="97"/>
      <c r="C105" s="97"/>
      <c r="D105" s="97"/>
      <c r="E105" s="97"/>
      <c r="F105" s="97"/>
      <c r="G105" s="224"/>
      <c r="H105" s="224"/>
      <c r="I105" s="224"/>
      <c r="J105" s="97"/>
      <c r="K105" s="97"/>
      <c r="L105" s="226">
        <f t="shared" si="12"/>
        <v>0</v>
      </c>
      <c r="M105" s="226">
        <f t="shared" si="13"/>
        <v>0</v>
      </c>
      <c r="N105" s="227">
        <f t="shared" si="14"/>
        <v>0</v>
      </c>
      <c r="O105" s="223">
        <f t="shared" si="16"/>
        <v>0</v>
      </c>
    </row>
    <row r="106" spans="1:15" ht="15.75" outlineLevel="1" thickBot="1" x14ac:dyDescent="0.3">
      <c r="A106" s="105"/>
      <c r="B106" s="105"/>
      <c r="C106" s="105"/>
      <c r="D106" s="105"/>
      <c r="E106" s="105"/>
      <c r="F106" s="105"/>
      <c r="G106" s="228"/>
      <c r="H106" s="228"/>
      <c r="I106" s="228"/>
      <c r="J106" s="105"/>
      <c r="K106" s="105"/>
      <c r="L106" s="239">
        <f t="shared" si="12"/>
        <v>0</v>
      </c>
      <c r="M106" s="226">
        <f t="shared" si="13"/>
        <v>0</v>
      </c>
      <c r="N106" s="227">
        <f t="shared" si="14"/>
        <v>0</v>
      </c>
      <c r="O106" s="223">
        <f t="shared" si="16"/>
        <v>0</v>
      </c>
    </row>
    <row r="107" spans="1:15" ht="15.75" thickBot="1" x14ac:dyDescent="0.3">
      <c r="D107" s="231" t="s">
        <v>116</v>
      </c>
      <c r="E107" s="232"/>
      <c r="F107" s="232"/>
      <c r="G107" s="233">
        <f>SUM(G76:G106)</f>
        <v>0</v>
      </c>
      <c r="H107" s="233">
        <f t="shared" ref="H107:I107" si="17">SUM(H76:H106)</f>
        <v>0</v>
      </c>
      <c r="I107" s="233">
        <f t="shared" si="17"/>
        <v>0</v>
      </c>
      <c r="J107" s="234"/>
      <c r="K107" s="234"/>
      <c r="L107" s="240">
        <f t="shared" ref="L107:O107" si="18">SUM(L76:L106)</f>
        <v>0</v>
      </c>
      <c r="M107" s="240">
        <f t="shared" si="18"/>
        <v>0</v>
      </c>
      <c r="N107" s="237">
        <f t="shared" si="18"/>
        <v>0</v>
      </c>
      <c r="O107" s="237">
        <f t="shared" si="18"/>
        <v>0</v>
      </c>
    </row>
    <row r="108" spans="1:15" ht="15.75" thickBot="1" x14ac:dyDescent="0.3"/>
    <row r="109" spans="1:15" x14ac:dyDescent="0.25">
      <c r="A109" s="305" t="s">
        <v>119</v>
      </c>
      <c r="B109" s="306"/>
      <c r="C109" s="306"/>
      <c r="D109" s="306"/>
      <c r="E109" s="306"/>
      <c r="F109" s="306"/>
      <c r="G109" s="306"/>
      <c r="H109" s="306"/>
      <c r="I109" s="306"/>
      <c r="J109" s="306"/>
      <c r="K109" s="306"/>
      <c r="L109" s="306"/>
      <c r="M109" s="306"/>
      <c r="N109" s="307"/>
      <c r="O109" s="214"/>
    </row>
    <row r="110" spans="1:15" ht="27.75" customHeight="1" x14ac:dyDescent="0.25">
      <c r="A110" s="118" t="s">
        <v>110</v>
      </c>
      <c r="B110" s="215" t="s">
        <v>111</v>
      </c>
      <c r="C110" s="308"/>
      <c r="D110" s="309"/>
      <c r="E110" s="309"/>
      <c r="F110" s="309"/>
      <c r="G110" s="309"/>
      <c r="H110" s="309"/>
      <c r="I110" s="309"/>
      <c r="J110" s="309"/>
      <c r="K110" s="309"/>
      <c r="L110" s="309"/>
      <c r="M110" s="309"/>
      <c r="N110" s="310"/>
      <c r="O110" s="216"/>
    </row>
    <row r="111" spans="1:15" ht="45.75" thickBot="1" x14ac:dyDescent="0.3">
      <c r="A111" s="117" t="s">
        <v>336</v>
      </c>
      <c r="B111" s="117" t="s">
        <v>348</v>
      </c>
      <c r="C111" s="117" t="s">
        <v>112</v>
      </c>
      <c r="D111" s="117" t="s">
        <v>338</v>
      </c>
      <c r="E111" s="117" t="s">
        <v>339</v>
      </c>
      <c r="F111" s="117" t="s">
        <v>340</v>
      </c>
      <c r="G111" s="117" t="s">
        <v>341</v>
      </c>
      <c r="H111" s="117" t="s">
        <v>342</v>
      </c>
      <c r="I111" s="117" t="s">
        <v>343</v>
      </c>
      <c r="J111" s="117" t="s">
        <v>344</v>
      </c>
      <c r="K111" s="117" t="s">
        <v>345</v>
      </c>
      <c r="L111" s="116" t="s">
        <v>114</v>
      </c>
      <c r="M111" s="116" t="s">
        <v>115</v>
      </c>
      <c r="N111" s="217" t="s">
        <v>346</v>
      </c>
      <c r="O111" s="218" t="s">
        <v>347</v>
      </c>
    </row>
    <row r="112" spans="1:15" x14ac:dyDescent="0.25">
      <c r="A112" s="219"/>
      <c r="B112" s="220"/>
      <c r="C112" s="220"/>
      <c r="D112" s="219"/>
      <c r="E112" s="219"/>
      <c r="F112" s="219"/>
      <c r="G112" s="221"/>
      <c r="H112" s="221"/>
      <c r="I112" s="221"/>
      <c r="J112" s="219"/>
      <c r="K112" s="219"/>
      <c r="L112" s="153">
        <f>IF(H112="CM",G112*1.5,IF(H112="TD",G112,IF(H112="Tp",G112*2/3,0)))</f>
        <v>0</v>
      </c>
      <c r="M112" s="153">
        <f>IF(K112="Délocalisé prof autre univ",0,IF(J112="Mutualisée",0,L112))</f>
        <v>0</v>
      </c>
      <c r="N112" s="222">
        <f>IF(K112="en présentiel",M112*133,IF(K112="En distanciel",M112*56,IF(K112="Délocalisé prof UniCA",M112*56,IF(K112="Délocalisée prof autre univ",0,0))))</f>
        <v>0</v>
      </c>
      <c r="O112" s="223">
        <f>IF(J112="Non mutualisée",IF(K112="en présentiel",(H112+I112*2/3)*133,IF(K112="En distanciel",(H112+I112*2/3)*56,IF(K112="Délocalisé prof UniCA",(H112+I112*2/3)*56,IF(K112="Délocalisée prof autre univ",0,0)))),0)</f>
        <v>0</v>
      </c>
    </row>
    <row r="113" spans="1:15" x14ac:dyDescent="0.25">
      <c r="A113" s="97"/>
      <c r="B113" s="97"/>
      <c r="C113" s="97"/>
      <c r="D113" s="97"/>
      <c r="E113" s="97"/>
      <c r="F113" s="97"/>
      <c r="G113" s="224"/>
      <c r="H113" s="224"/>
      <c r="I113" s="224"/>
      <c r="J113" s="97"/>
      <c r="K113" s="97"/>
      <c r="L113" s="226">
        <f t="shared" ref="L113:L142" si="19">IF(H113="CM",G113*1.5,IF(H113="TD",G113,IF(H113="Tp",G113*2/3,0)))</f>
        <v>0</v>
      </c>
      <c r="M113" s="226">
        <f t="shared" ref="M113:M142" si="20">IF(K113="Délocalisé prof autre univ",0,IF(J113="Mutualisée",0,L113))</f>
        <v>0</v>
      </c>
      <c r="N113" s="227">
        <f t="shared" ref="N113:N142" si="21">IF(K113="en présentiel",M113*133,IF(K113="En distanciel",M113*56,IF(K113="Délocalisé prof UniCA",M113*56,IF(K113="Délocalisée prof autre univ",0,0))))</f>
        <v>0</v>
      </c>
      <c r="O113" s="223">
        <f t="shared" ref="O113:O116" si="22">IF(J113="Non mutualisée",IF(K113="en présentiel",(H113+I113*2/3)*133,IF(K113="En distanciel",(H113+I113*2/3)*56,IF(K113="Délocalisé prof UniCA",(H113+I113*2/3)*56,IF(K113="Délocalisée prof autre univ",0,0)))),0)</f>
        <v>0</v>
      </c>
    </row>
    <row r="114" spans="1:15" x14ac:dyDescent="0.25">
      <c r="A114" s="97"/>
      <c r="B114" s="97"/>
      <c r="C114" s="97"/>
      <c r="D114" s="97"/>
      <c r="E114" s="97"/>
      <c r="F114" s="97"/>
      <c r="G114" s="224"/>
      <c r="H114" s="224"/>
      <c r="I114" s="224"/>
      <c r="J114" s="97"/>
      <c r="K114" s="97"/>
      <c r="L114" s="226">
        <f t="shared" si="19"/>
        <v>0</v>
      </c>
      <c r="M114" s="226">
        <f t="shared" si="20"/>
        <v>0</v>
      </c>
      <c r="N114" s="227">
        <f t="shared" si="21"/>
        <v>0</v>
      </c>
      <c r="O114" s="223">
        <f t="shared" si="22"/>
        <v>0</v>
      </c>
    </row>
    <row r="115" spans="1:15" x14ac:dyDescent="0.25">
      <c r="A115" s="97"/>
      <c r="B115" s="97"/>
      <c r="C115" s="97"/>
      <c r="D115" s="97"/>
      <c r="E115" s="97"/>
      <c r="F115" s="97"/>
      <c r="G115" s="224"/>
      <c r="H115" s="224"/>
      <c r="I115" s="224"/>
      <c r="J115" s="97"/>
      <c r="K115" s="97"/>
      <c r="L115" s="226">
        <f t="shared" si="19"/>
        <v>0</v>
      </c>
      <c r="M115" s="226">
        <f t="shared" si="20"/>
        <v>0</v>
      </c>
      <c r="N115" s="227">
        <f t="shared" si="21"/>
        <v>0</v>
      </c>
      <c r="O115" s="223">
        <f t="shared" si="22"/>
        <v>0</v>
      </c>
    </row>
    <row r="116" spans="1:15" x14ac:dyDescent="0.25">
      <c r="A116" s="97"/>
      <c r="B116" s="97"/>
      <c r="C116" s="97"/>
      <c r="D116" s="97"/>
      <c r="E116" s="97"/>
      <c r="F116" s="97"/>
      <c r="G116" s="224"/>
      <c r="H116" s="224"/>
      <c r="I116" s="224"/>
      <c r="J116" s="97"/>
      <c r="K116" s="97"/>
      <c r="L116" s="226">
        <f t="shared" si="19"/>
        <v>0</v>
      </c>
      <c r="M116" s="226">
        <f t="shared" si="20"/>
        <v>0</v>
      </c>
      <c r="N116" s="227">
        <f t="shared" si="21"/>
        <v>0</v>
      </c>
      <c r="O116" s="223">
        <f t="shared" si="22"/>
        <v>0</v>
      </c>
    </row>
    <row r="117" spans="1:15" x14ac:dyDescent="0.25">
      <c r="A117" s="97"/>
      <c r="B117" s="97"/>
      <c r="C117" s="97"/>
      <c r="D117" s="97"/>
      <c r="E117" s="97"/>
      <c r="F117" s="97"/>
      <c r="G117" s="224"/>
      <c r="H117" s="224"/>
      <c r="I117" s="224"/>
      <c r="J117" s="97"/>
      <c r="K117" s="97"/>
      <c r="L117" s="226">
        <f t="shared" si="19"/>
        <v>0</v>
      </c>
      <c r="M117" s="226">
        <f t="shared" si="20"/>
        <v>0</v>
      </c>
      <c r="N117" s="227">
        <f t="shared" si="21"/>
        <v>0</v>
      </c>
      <c r="O117" s="223">
        <f t="shared" ref="O117:O142" si="23">IF(K117="en présentiel",(H117+I117*2/3)*133,IF(K117="En distanciel",(H117+I117*2/3)*56,IF(K117="Délocalisé prof UniCA",(H117+I117*2/3)*56,IF(K117="Délocalisée prof autre univ",0,0))))</f>
        <v>0</v>
      </c>
    </row>
    <row r="118" spans="1:15" x14ac:dyDescent="0.25">
      <c r="A118" s="97"/>
      <c r="B118" s="97"/>
      <c r="C118" s="97"/>
      <c r="D118" s="97"/>
      <c r="E118" s="97"/>
      <c r="F118" s="97"/>
      <c r="G118" s="224"/>
      <c r="H118" s="224"/>
      <c r="I118" s="224"/>
      <c r="J118" s="97"/>
      <c r="K118" s="97"/>
      <c r="L118" s="226">
        <f t="shared" si="19"/>
        <v>0</v>
      </c>
      <c r="M118" s="226">
        <f t="shared" si="20"/>
        <v>0</v>
      </c>
      <c r="N118" s="227">
        <f t="shared" si="21"/>
        <v>0</v>
      </c>
      <c r="O118" s="223">
        <f t="shared" si="23"/>
        <v>0</v>
      </c>
    </row>
    <row r="119" spans="1:15" x14ac:dyDescent="0.25">
      <c r="A119" s="97"/>
      <c r="B119" s="97"/>
      <c r="C119" s="97"/>
      <c r="D119" s="97"/>
      <c r="E119" s="97"/>
      <c r="F119" s="97"/>
      <c r="G119" s="224"/>
      <c r="H119" s="224"/>
      <c r="I119" s="224"/>
      <c r="J119" s="97"/>
      <c r="K119" s="97"/>
      <c r="L119" s="226">
        <f t="shared" si="19"/>
        <v>0</v>
      </c>
      <c r="M119" s="226">
        <f t="shared" si="20"/>
        <v>0</v>
      </c>
      <c r="N119" s="227">
        <f t="shared" si="21"/>
        <v>0</v>
      </c>
      <c r="O119" s="223">
        <f t="shared" si="23"/>
        <v>0</v>
      </c>
    </row>
    <row r="120" spans="1:15" x14ac:dyDescent="0.25">
      <c r="A120" s="97"/>
      <c r="B120" s="97"/>
      <c r="C120" s="97"/>
      <c r="D120" s="97"/>
      <c r="E120" s="97"/>
      <c r="F120" s="97"/>
      <c r="G120" s="224"/>
      <c r="H120" s="224"/>
      <c r="I120" s="224"/>
      <c r="J120" s="97"/>
      <c r="K120" s="97"/>
      <c r="L120" s="226">
        <f t="shared" si="19"/>
        <v>0</v>
      </c>
      <c r="M120" s="226">
        <f t="shared" si="20"/>
        <v>0</v>
      </c>
      <c r="N120" s="227">
        <f t="shared" si="21"/>
        <v>0</v>
      </c>
      <c r="O120" s="223">
        <f t="shared" si="23"/>
        <v>0</v>
      </c>
    </row>
    <row r="121" spans="1:15" x14ac:dyDescent="0.25">
      <c r="A121" s="97"/>
      <c r="B121" s="97"/>
      <c r="C121" s="97"/>
      <c r="D121" s="97"/>
      <c r="E121" s="97"/>
      <c r="F121" s="97"/>
      <c r="G121" s="224"/>
      <c r="H121" s="224"/>
      <c r="I121" s="224"/>
      <c r="J121" s="97"/>
      <c r="K121" s="97"/>
      <c r="L121" s="226">
        <f t="shared" si="19"/>
        <v>0</v>
      </c>
      <c r="M121" s="226">
        <f t="shared" si="20"/>
        <v>0</v>
      </c>
      <c r="N121" s="227">
        <f t="shared" si="21"/>
        <v>0</v>
      </c>
      <c r="O121" s="223">
        <f t="shared" si="23"/>
        <v>0</v>
      </c>
    </row>
    <row r="122" spans="1:15" outlineLevel="1" x14ac:dyDescent="0.25">
      <c r="A122" s="97"/>
      <c r="B122" s="97"/>
      <c r="C122" s="97"/>
      <c r="D122" s="97"/>
      <c r="E122" s="97"/>
      <c r="F122" s="97"/>
      <c r="G122" s="224"/>
      <c r="H122" s="224"/>
      <c r="I122" s="224"/>
      <c r="J122" s="97"/>
      <c r="K122" s="97"/>
      <c r="L122" s="226">
        <f t="shared" si="19"/>
        <v>0</v>
      </c>
      <c r="M122" s="226">
        <f t="shared" si="20"/>
        <v>0</v>
      </c>
      <c r="N122" s="227">
        <f t="shared" si="21"/>
        <v>0</v>
      </c>
      <c r="O122" s="223">
        <f t="shared" si="23"/>
        <v>0</v>
      </c>
    </row>
    <row r="123" spans="1:15" outlineLevel="1" x14ac:dyDescent="0.25">
      <c r="A123" s="97"/>
      <c r="B123" s="97"/>
      <c r="C123" s="97"/>
      <c r="D123" s="97"/>
      <c r="E123" s="97"/>
      <c r="F123" s="97"/>
      <c r="G123" s="224"/>
      <c r="H123" s="224"/>
      <c r="I123" s="224"/>
      <c r="J123" s="97"/>
      <c r="K123" s="97"/>
      <c r="L123" s="226">
        <f t="shared" si="19"/>
        <v>0</v>
      </c>
      <c r="M123" s="226">
        <f t="shared" si="20"/>
        <v>0</v>
      </c>
      <c r="N123" s="227">
        <f t="shared" si="21"/>
        <v>0</v>
      </c>
      <c r="O123" s="223">
        <f t="shared" si="23"/>
        <v>0</v>
      </c>
    </row>
    <row r="124" spans="1:15" outlineLevel="1" x14ac:dyDescent="0.25">
      <c r="A124" s="97"/>
      <c r="B124" s="97"/>
      <c r="C124" s="97"/>
      <c r="D124" s="97"/>
      <c r="E124" s="97"/>
      <c r="F124" s="97"/>
      <c r="G124" s="224"/>
      <c r="H124" s="224"/>
      <c r="I124" s="224"/>
      <c r="J124" s="97"/>
      <c r="K124" s="97"/>
      <c r="L124" s="226">
        <f t="shared" si="19"/>
        <v>0</v>
      </c>
      <c r="M124" s="226">
        <f t="shared" si="20"/>
        <v>0</v>
      </c>
      <c r="N124" s="227">
        <f t="shared" si="21"/>
        <v>0</v>
      </c>
      <c r="O124" s="223">
        <f t="shared" si="23"/>
        <v>0</v>
      </c>
    </row>
    <row r="125" spans="1:15" outlineLevel="1" x14ac:dyDescent="0.25">
      <c r="A125" s="97"/>
      <c r="B125" s="97"/>
      <c r="C125" s="97"/>
      <c r="D125" s="97"/>
      <c r="E125" s="97"/>
      <c r="F125" s="97"/>
      <c r="G125" s="224"/>
      <c r="H125" s="224"/>
      <c r="I125" s="224"/>
      <c r="J125" s="97"/>
      <c r="K125" s="97"/>
      <c r="L125" s="226">
        <f t="shared" si="19"/>
        <v>0</v>
      </c>
      <c r="M125" s="226">
        <f t="shared" si="20"/>
        <v>0</v>
      </c>
      <c r="N125" s="227">
        <f t="shared" si="21"/>
        <v>0</v>
      </c>
      <c r="O125" s="223">
        <f t="shared" si="23"/>
        <v>0</v>
      </c>
    </row>
    <row r="126" spans="1:15" outlineLevel="1" x14ac:dyDescent="0.25">
      <c r="A126" s="97"/>
      <c r="B126" s="97"/>
      <c r="C126" s="97"/>
      <c r="D126" s="97"/>
      <c r="E126" s="97"/>
      <c r="F126" s="97"/>
      <c r="G126" s="224"/>
      <c r="H126" s="224"/>
      <c r="I126" s="224"/>
      <c r="J126" s="97"/>
      <c r="K126" s="97"/>
      <c r="L126" s="226">
        <f t="shared" si="19"/>
        <v>0</v>
      </c>
      <c r="M126" s="226">
        <f t="shared" si="20"/>
        <v>0</v>
      </c>
      <c r="N126" s="227">
        <f t="shared" si="21"/>
        <v>0</v>
      </c>
      <c r="O126" s="223">
        <f t="shared" si="23"/>
        <v>0</v>
      </c>
    </row>
    <row r="127" spans="1:15" outlineLevel="1" x14ac:dyDescent="0.25">
      <c r="A127" s="97"/>
      <c r="B127" s="97"/>
      <c r="C127" s="97"/>
      <c r="D127" s="97"/>
      <c r="E127" s="97"/>
      <c r="F127" s="97"/>
      <c r="G127" s="224"/>
      <c r="H127" s="224"/>
      <c r="I127" s="224"/>
      <c r="J127" s="97"/>
      <c r="K127" s="97"/>
      <c r="L127" s="226">
        <f t="shared" si="19"/>
        <v>0</v>
      </c>
      <c r="M127" s="226">
        <f t="shared" si="20"/>
        <v>0</v>
      </c>
      <c r="N127" s="227">
        <f t="shared" si="21"/>
        <v>0</v>
      </c>
      <c r="O127" s="223">
        <f t="shared" si="23"/>
        <v>0</v>
      </c>
    </row>
    <row r="128" spans="1:15" outlineLevel="1" x14ac:dyDescent="0.25">
      <c r="A128" s="97"/>
      <c r="B128" s="97"/>
      <c r="C128" s="97"/>
      <c r="D128" s="97"/>
      <c r="E128" s="97"/>
      <c r="F128" s="97"/>
      <c r="G128" s="224"/>
      <c r="H128" s="224"/>
      <c r="I128" s="224"/>
      <c r="J128" s="97"/>
      <c r="K128" s="97"/>
      <c r="L128" s="226">
        <f t="shared" si="19"/>
        <v>0</v>
      </c>
      <c r="M128" s="226">
        <f t="shared" si="20"/>
        <v>0</v>
      </c>
      <c r="N128" s="227">
        <f t="shared" si="21"/>
        <v>0</v>
      </c>
      <c r="O128" s="223">
        <f t="shared" si="23"/>
        <v>0</v>
      </c>
    </row>
    <row r="129" spans="1:15" outlineLevel="1" x14ac:dyDescent="0.25">
      <c r="A129" s="97"/>
      <c r="B129" s="97"/>
      <c r="C129" s="97"/>
      <c r="D129" s="97"/>
      <c r="E129" s="97"/>
      <c r="F129" s="97"/>
      <c r="G129" s="224"/>
      <c r="H129" s="224"/>
      <c r="I129" s="224"/>
      <c r="J129" s="97"/>
      <c r="K129" s="97"/>
      <c r="L129" s="226">
        <f t="shared" si="19"/>
        <v>0</v>
      </c>
      <c r="M129" s="226">
        <f t="shared" si="20"/>
        <v>0</v>
      </c>
      <c r="N129" s="227">
        <f t="shared" si="21"/>
        <v>0</v>
      </c>
      <c r="O129" s="223">
        <f t="shared" si="23"/>
        <v>0</v>
      </c>
    </row>
    <row r="130" spans="1:15" outlineLevel="1" x14ac:dyDescent="0.25">
      <c r="A130" s="97"/>
      <c r="B130" s="97"/>
      <c r="C130" s="97"/>
      <c r="D130" s="97"/>
      <c r="E130" s="97"/>
      <c r="F130" s="97"/>
      <c r="G130" s="224"/>
      <c r="H130" s="224"/>
      <c r="I130" s="224"/>
      <c r="J130" s="97"/>
      <c r="K130" s="97"/>
      <c r="L130" s="226">
        <f t="shared" si="19"/>
        <v>0</v>
      </c>
      <c r="M130" s="226">
        <f t="shared" si="20"/>
        <v>0</v>
      </c>
      <c r="N130" s="227">
        <f t="shared" si="21"/>
        <v>0</v>
      </c>
      <c r="O130" s="223">
        <f t="shared" si="23"/>
        <v>0</v>
      </c>
    </row>
    <row r="131" spans="1:15" outlineLevel="1" x14ac:dyDescent="0.25">
      <c r="A131" s="97"/>
      <c r="B131" s="97"/>
      <c r="C131" s="97"/>
      <c r="D131" s="97"/>
      <c r="E131" s="97"/>
      <c r="F131" s="97"/>
      <c r="G131" s="224"/>
      <c r="H131" s="224"/>
      <c r="I131" s="224"/>
      <c r="J131" s="97"/>
      <c r="K131" s="97"/>
      <c r="L131" s="226">
        <f t="shared" si="19"/>
        <v>0</v>
      </c>
      <c r="M131" s="226">
        <f t="shared" si="20"/>
        <v>0</v>
      </c>
      <c r="N131" s="227">
        <f t="shared" si="21"/>
        <v>0</v>
      </c>
      <c r="O131" s="223">
        <f t="shared" si="23"/>
        <v>0</v>
      </c>
    </row>
    <row r="132" spans="1:15" outlineLevel="1" x14ac:dyDescent="0.25">
      <c r="A132" s="97"/>
      <c r="B132" s="97"/>
      <c r="C132" s="97"/>
      <c r="D132" s="97"/>
      <c r="E132" s="97"/>
      <c r="F132" s="97"/>
      <c r="G132" s="224"/>
      <c r="H132" s="224"/>
      <c r="I132" s="224"/>
      <c r="J132" s="97"/>
      <c r="K132" s="97"/>
      <c r="L132" s="226">
        <f t="shared" si="19"/>
        <v>0</v>
      </c>
      <c r="M132" s="226">
        <f t="shared" si="20"/>
        <v>0</v>
      </c>
      <c r="N132" s="227">
        <f t="shared" si="21"/>
        <v>0</v>
      </c>
      <c r="O132" s="223">
        <f t="shared" si="23"/>
        <v>0</v>
      </c>
    </row>
    <row r="133" spans="1:15" outlineLevel="1" x14ac:dyDescent="0.25">
      <c r="A133" s="97"/>
      <c r="B133" s="97"/>
      <c r="C133" s="97"/>
      <c r="D133" s="97"/>
      <c r="E133" s="97"/>
      <c r="F133" s="97"/>
      <c r="G133" s="224"/>
      <c r="H133" s="224"/>
      <c r="I133" s="224"/>
      <c r="J133" s="97"/>
      <c r="K133" s="97"/>
      <c r="L133" s="226">
        <f t="shared" si="19"/>
        <v>0</v>
      </c>
      <c r="M133" s="226">
        <f t="shared" si="20"/>
        <v>0</v>
      </c>
      <c r="N133" s="227">
        <f t="shared" si="21"/>
        <v>0</v>
      </c>
      <c r="O133" s="223">
        <f t="shared" si="23"/>
        <v>0</v>
      </c>
    </row>
    <row r="134" spans="1:15" outlineLevel="1" x14ac:dyDescent="0.25">
      <c r="A134" s="97"/>
      <c r="B134" s="97"/>
      <c r="C134" s="97"/>
      <c r="D134" s="97"/>
      <c r="E134" s="97"/>
      <c r="F134" s="97"/>
      <c r="G134" s="224"/>
      <c r="H134" s="224"/>
      <c r="I134" s="224"/>
      <c r="J134" s="97"/>
      <c r="K134" s="97"/>
      <c r="L134" s="226">
        <f t="shared" si="19"/>
        <v>0</v>
      </c>
      <c r="M134" s="226">
        <f t="shared" si="20"/>
        <v>0</v>
      </c>
      <c r="N134" s="227">
        <f t="shared" si="21"/>
        <v>0</v>
      </c>
      <c r="O134" s="223">
        <f t="shared" si="23"/>
        <v>0</v>
      </c>
    </row>
    <row r="135" spans="1:15" outlineLevel="1" x14ac:dyDescent="0.25">
      <c r="A135" s="97"/>
      <c r="B135" s="97"/>
      <c r="C135" s="97"/>
      <c r="D135" s="97"/>
      <c r="E135" s="97"/>
      <c r="F135" s="97"/>
      <c r="G135" s="224"/>
      <c r="H135" s="224"/>
      <c r="I135" s="224"/>
      <c r="J135" s="97"/>
      <c r="K135" s="97"/>
      <c r="L135" s="226">
        <f t="shared" si="19"/>
        <v>0</v>
      </c>
      <c r="M135" s="226">
        <f t="shared" si="20"/>
        <v>0</v>
      </c>
      <c r="N135" s="227">
        <f t="shared" si="21"/>
        <v>0</v>
      </c>
      <c r="O135" s="223">
        <f t="shared" si="23"/>
        <v>0</v>
      </c>
    </row>
    <row r="136" spans="1:15" outlineLevel="1" x14ac:dyDescent="0.25">
      <c r="A136" s="97"/>
      <c r="B136" s="97"/>
      <c r="C136" s="97"/>
      <c r="D136" s="97"/>
      <c r="E136" s="97"/>
      <c r="F136" s="97"/>
      <c r="G136" s="224"/>
      <c r="H136" s="224"/>
      <c r="I136" s="224"/>
      <c r="J136" s="97"/>
      <c r="K136" s="97"/>
      <c r="L136" s="226">
        <f t="shared" si="19"/>
        <v>0</v>
      </c>
      <c r="M136" s="226">
        <f t="shared" si="20"/>
        <v>0</v>
      </c>
      <c r="N136" s="227">
        <f t="shared" si="21"/>
        <v>0</v>
      </c>
      <c r="O136" s="223">
        <f t="shared" si="23"/>
        <v>0</v>
      </c>
    </row>
    <row r="137" spans="1:15" outlineLevel="1" x14ac:dyDescent="0.25">
      <c r="A137" s="97"/>
      <c r="B137" s="97"/>
      <c r="C137" s="97"/>
      <c r="D137" s="97"/>
      <c r="E137" s="97"/>
      <c r="F137" s="97"/>
      <c r="G137" s="224"/>
      <c r="H137" s="224"/>
      <c r="I137" s="224"/>
      <c r="J137" s="97"/>
      <c r="K137" s="97"/>
      <c r="L137" s="226">
        <f t="shared" si="19"/>
        <v>0</v>
      </c>
      <c r="M137" s="226">
        <f t="shared" si="20"/>
        <v>0</v>
      </c>
      <c r="N137" s="227">
        <f t="shared" si="21"/>
        <v>0</v>
      </c>
      <c r="O137" s="223">
        <f t="shared" si="23"/>
        <v>0</v>
      </c>
    </row>
    <row r="138" spans="1:15" outlineLevel="1" x14ac:dyDescent="0.25">
      <c r="A138" s="97"/>
      <c r="B138" s="97"/>
      <c r="C138" s="97"/>
      <c r="D138" s="97"/>
      <c r="E138" s="97"/>
      <c r="F138" s="97"/>
      <c r="G138" s="224"/>
      <c r="H138" s="224"/>
      <c r="I138" s="224"/>
      <c r="J138" s="97"/>
      <c r="K138" s="97"/>
      <c r="L138" s="226">
        <f t="shared" si="19"/>
        <v>0</v>
      </c>
      <c r="M138" s="226">
        <f t="shared" si="20"/>
        <v>0</v>
      </c>
      <c r="N138" s="227">
        <f t="shared" si="21"/>
        <v>0</v>
      </c>
      <c r="O138" s="223">
        <f t="shared" si="23"/>
        <v>0</v>
      </c>
    </row>
    <row r="139" spans="1:15" outlineLevel="1" x14ac:dyDescent="0.25">
      <c r="A139" s="97"/>
      <c r="B139" s="97"/>
      <c r="C139" s="97"/>
      <c r="D139" s="97"/>
      <c r="E139" s="97"/>
      <c r="F139" s="97"/>
      <c r="G139" s="224"/>
      <c r="H139" s="224"/>
      <c r="I139" s="224"/>
      <c r="J139" s="97"/>
      <c r="K139" s="97"/>
      <c r="L139" s="226">
        <f t="shared" si="19"/>
        <v>0</v>
      </c>
      <c r="M139" s="226">
        <f t="shared" si="20"/>
        <v>0</v>
      </c>
      <c r="N139" s="227">
        <f t="shared" si="21"/>
        <v>0</v>
      </c>
      <c r="O139" s="223">
        <f t="shared" si="23"/>
        <v>0</v>
      </c>
    </row>
    <row r="140" spans="1:15" outlineLevel="1" x14ac:dyDescent="0.25">
      <c r="A140" s="97"/>
      <c r="B140" s="97"/>
      <c r="C140" s="97"/>
      <c r="D140" s="97"/>
      <c r="E140" s="97"/>
      <c r="F140" s="97"/>
      <c r="G140" s="224"/>
      <c r="H140" s="224"/>
      <c r="I140" s="224"/>
      <c r="J140" s="97"/>
      <c r="K140" s="97"/>
      <c r="L140" s="226">
        <f t="shared" si="19"/>
        <v>0</v>
      </c>
      <c r="M140" s="226">
        <f t="shared" si="20"/>
        <v>0</v>
      </c>
      <c r="N140" s="227">
        <f t="shared" si="21"/>
        <v>0</v>
      </c>
      <c r="O140" s="223">
        <f t="shared" si="23"/>
        <v>0</v>
      </c>
    </row>
    <row r="141" spans="1:15" outlineLevel="1" x14ac:dyDescent="0.25">
      <c r="A141" s="97"/>
      <c r="B141" s="97"/>
      <c r="C141" s="97"/>
      <c r="D141" s="97"/>
      <c r="E141" s="97"/>
      <c r="F141" s="97"/>
      <c r="G141" s="224"/>
      <c r="H141" s="224"/>
      <c r="I141" s="224"/>
      <c r="J141" s="97"/>
      <c r="K141" s="97"/>
      <c r="L141" s="226">
        <f t="shared" si="19"/>
        <v>0</v>
      </c>
      <c r="M141" s="226">
        <f t="shared" si="20"/>
        <v>0</v>
      </c>
      <c r="N141" s="227">
        <f t="shared" si="21"/>
        <v>0</v>
      </c>
      <c r="O141" s="223">
        <f t="shared" si="23"/>
        <v>0</v>
      </c>
    </row>
    <row r="142" spans="1:15" ht="15.75" outlineLevel="1" thickBot="1" x14ac:dyDescent="0.3">
      <c r="A142" s="105"/>
      <c r="B142" s="105"/>
      <c r="C142" s="105"/>
      <c r="D142" s="105"/>
      <c r="E142" s="105"/>
      <c r="F142" s="105"/>
      <c r="G142" s="228"/>
      <c r="H142" s="228"/>
      <c r="I142" s="228"/>
      <c r="J142" s="105"/>
      <c r="K142" s="105"/>
      <c r="L142" s="239">
        <f t="shared" si="19"/>
        <v>0</v>
      </c>
      <c r="M142" s="226">
        <f t="shared" si="20"/>
        <v>0</v>
      </c>
      <c r="N142" s="227">
        <f t="shared" si="21"/>
        <v>0</v>
      </c>
      <c r="O142" s="223">
        <f t="shared" si="23"/>
        <v>0</v>
      </c>
    </row>
    <row r="143" spans="1:15" ht="15.75" thickBot="1" x14ac:dyDescent="0.3">
      <c r="D143" s="231" t="s">
        <v>116</v>
      </c>
      <c r="E143" s="232"/>
      <c r="F143" s="232"/>
      <c r="G143" s="233">
        <f>SUM(G112:G142)</f>
        <v>0</v>
      </c>
      <c r="H143" s="233">
        <f t="shared" ref="H143:I143" si="24">SUM(H112:H142)</f>
        <v>0</v>
      </c>
      <c r="I143" s="233">
        <f t="shared" si="24"/>
        <v>0</v>
      </c>
      <c r="J143" s="234"/>
      <c r="K143" s="234"/>
      <c r="L143" s="240">
        <f t="shared" ref="L143:O143" si="25">SUM(L112:L142)</f>
        <v>0</v>
      </c>
      <c r="M143" s="240">
        <f t="shared" si="25"/>
        <v>0</v>
      </c>
      <c r="N143" s="237">
        <f t="shared" si="25"/>
        <v>0</v>
      </c>
      <c r="O143" s="237">
        <f t="shared" si="25"/>
        <v>0</v>
      </c>
    </row>
    <row r="144" spans="1:15" ht="15.75" thickBot="1" x14ac:dyDescent="0.3"/>
    <row r="145" spans="1:15" x14ac:dyDescent="0.25">
      <c r="A145" s="305" t="s">
        <v>319</v>
      </c>
      <c r="B145" s="306"/>
      <c r="C145" s="306"/>
      <c r="D145" s="306"/>
      <c r="E145" s="306"/>
      <c r="F145" s="306"/>
      <c r="G145" s="306"/>
      <c r="H145" s="306"/>
      <c r="I145" s="306"/>
      <c r="J145" s="306"/>
      <c r="K145" s="306"/>
      <c r="L145" s="306"/>
      <c r="M145" s="306"/>
      <c r="N145" s="307"/>
      <c r="O145" s="214"/>
    </row>
    <row r="146" spans="1:15" ht="31.5" customHeight="1" x14ac:dyDescent="0.25">
      <c r="A146" s="118" t="s">
        <v>110</v>
      </c>
      <c r="B146" s="215" t="s">
        <v>111</v>
      </c>
      <c r="C146" s="308"/>
      <c r="D146" s="309"/>
      <c r="E146" s="309"/>
      <c r="F146" s="309"/>
      <c r="G146" s="309"/>
      <c r="H146" s="309"/>
      <c r="I146" s="309"/>
      <c r="J146" s="309"/>
      <c r="K146" s="309"/>
      <c r="L146" s="309"/>
      <c r="M146" s="309"/>
      <c r="N146" s="310"/>
      <c r="O146" s="216"/>
    </row>
    <row r="147" spans="1:15" ht="45.75" thickBot="1" x14ac:dyDescent="0.3">
      <c r="A147" s="117" t="s">
        <v>336</v>
      </c>
      <c r="B147" s="117" t="s">
        <v>348</v>
      </c>
      <c r="C147" s="117" t="s">
        <v>112</v>
      </c>
      <c r="D147" s="117" t="s">
        <v>338</v>
      </c>
      <c r="E147" s="117" t="s">
        <v>339</v>
      </c>
      <c r="F147" s="117" t="s">
        <v>340</v>
      </c>
      <c r="G147" s="117" t="s">
        <v>341</v>
      </c>
      <c r="H147" s="117" t="s">
        <v>342</v>
      </c>
      <c r="I147" s="117" t="s">
        <v>343</v>
      </c>
      <c r="J147" s="117" t="s">
        <v>344</v>
      </c>
      <c r="K147" s="117" t="s">
        <v>345</v>
      </c>
      <c r="L147" s="116" t="s">
        <v>114</v>
      </c>
      <c r="M147" s="116" t="s">
        <v>115</v>
      </c>
      <c r="N147" s="217" t="s">
        <v>346</v>
      </c>
      <c r="O147" s="218" t="s">
        <v>347</v>
      </c>
    </row>
    <row r="148" spans="1:15" x14ac:dyDescent="0.25">
      <c r="A148" s="219"/>
      <c r="B148" s="220"/>
      <c r="C148" s="220"/>
      <c r="D148" s="219"/>
      <c r="E148" s="219"/>
      <c r="F148" s="219"/>
      <c r="G148" s="221"/>
      <c r="H148" s="221"/>
      <c r="I148" s="221"/>
      <c r="J148" s="219"/>
      <c r="K148" s="219"/>
      <c r="L148" s="153">
        <f>IF(H148="CM",G148*1.5,IF(H148="TD",G148,IF(H148="Tp",G148*2/3,0)))</f>
        <v>0</v>
      </c>
      <c r="M148" s="153">
        <f>IF(K148="Délocalisé prof autre univ",0,IF(J148="Mutualisée",0,L148))</f>
        <v>0</v>
      </c>
      <c r="N148" s="222">
        <f>IF(K148="en présentiel",M148*133,IF(K148="En distanciel",M148*56,IF(K148="Délocalisé prof UniCA",M148*56,IF(K148="Délocalisée prof autre univ",0,0))))</f>
        <v>0</v>
      </c>
      <c r="O148" s="223">
        <f>IF(J148="Non mutualisée",IF(K148="en présentiel",(H148+I148*2/3)*133,IF(K148="En distanciel",(H148+I148*2/3)*56,IF(K148="Délocalisé prof UniCA",(H148+I148*2/3)*56,IF(K148="Délocalisée prof autre univ",0,0)))),0)</f>
        <v>0</v>
      </c>
    </row>
    <row r="149" spans="1:15" x14ac:dyDescent="0.25">
      <c r="A149" s="97"/>
      <c r="B149" s="97"/>
      <c r="C149" s="97"/>
      <c r="D149" s="97"/>
      <c r="E149" s="97"/>
      <c r="F149" s="97"/>
      <c r="G149" s="224"/>
      <c r="H149" s="224"/>
      <c r="I149" s="224"/>
      <c r="J149" s="97"/>
      <c r="K149" s="97"/>
      <c r="L149" s="226">
        <f t="shared" ref="L149:L178" si="26">IF(H149="CM",G149*1.5,IF(H149="TD",G149,IF(H149="Tp",G149*2/3,0)))</f>
        <v>0</v>
      </c>
      <c r="M149" s="226">
        <f t="shared" ref="M149:M178" si="27">IF(K149="Délocalisé prof autre univ",0,IF(J149="Mutualisée",0,L149))</f>
        <v>0</v>
      </c>
      <c r="N149" s="227">
        <f t="shared" ref="N149:N178" si="28">IF(K149="en présentiel",M149*133,IF(K149="En distanciel",M149*56,IF(K149="Délocalisé prof UniCA",M149*56,IF(K149="Délocalisée prof autre univ",0,0))))</f>
        <v>0</v>
      </c>
      <c r="O149" s="223">
        <f t="shared" ref="O149:O152" si="29">IF(J149="Non mutualisée",IF(K149="en présentiel",(H149+I149*2/3)*133,IF(K149="En distanciel",(H149+I149*2/3)*56,IF(K149="Délocalisé prof UniCA",(H149+I149*2/3)*56,IF(K149="Délocalisée prof autre univ",0,0)))),0)</f>
        <v>0</v>
      </c>
    </row>
    <row r="150" spans="1:15" x14ac:dyDescent="0.25">
      <c r="A150" s="97"/>
      <c r="B150" s="97"/>
      <c r="C150" s="97"/>
      <c r="D150" s="97"/>
      <c r="E150" s="97"/>
      <c r="F150" s="97"/>
      <c r="G150" s="224"/>
      <c r="H150" s="224"/>
      <c r="I150" s="224"/>
      <c r="J150" s="97"/>
      <c r="K150" s="97"/>
      <c r="L150" s="226">
        <f t="shared" si="26"/>
        <v>0</v>
      </c>
      <c r="M150" s="226">
        <f t="shared" si="27"/>
        <v>0</v>
      </c>
      <c r="N150" s="227">
        <f t="shared" si="28"/>
        <v>0</v>
      </c>
      <c r="O150" s="223">
        <f t="shared" si="29"/>
        <v>0</v>
      </c>
    </row>
    <row r="151" spans="1:15" x14ac:dyDescent="0.25">
      <c r="A151" s="97"/>
      <c r="B151" s="97"/>
      <c r="C151" s="97"/>
      <c r="D151" s="97"/>
      <c r="E151" s="97"/>
      <c r="F151" s="97"/>
      <c r="G151" s="224"/>
      <c r="H151" s="224"/>
      <c r="I151" s="224"/>
      <c r="J151" s="97"/>
      <c r="K151" s="97"/>
      <c r="L151" s="226">
        <f t="shared" si="26"/>
        <v>0</v>
      </c>
      <c r="M151" s="226">
        <f t="shared" si="27"/>
        <v>0</v>
      </c>
      <c r="N151" s="227">
        <f t="shared" si="28"/>
        <v>0</v>
      </c>
      <c r="O151" s="223">
        <f t="shared" si="29"/>
        <v>0</v>
      </c>
    </row>
    <row r="152" spans="1:15" x14ac:dyDescent="0.25">
      <c r="A152" s="97"/>
      <c r="B152" s="97"/>
      <c r="C152" s="97"/>
      <c r="D152" s="97"/>
      <c r="E152" s="97"/>
      <c r="F152" s="97"/>
      <c r="G152" s="224"/>
      <c r="H152" s="224"/>
      <c r="I152" s="224"/>
      <c r="J152" s="97"/>
      <c r="K152" s="97"/>
      <c r="L152" s="226">
        <f t="shared" si="26"/>
        <v>0</v>
      </c>
      <c r="M152" s="226">
        <f t="shared" si="27"/>
        <v>0</v>
      </c>
      <c r="N152" s="227">
        <f t="shared" si="28"/>
        <v>0</v>
      </c>
      <c r="O152" s="223">
        <f t="shared" si="29"/>
        <v>0</v>
      </c>
    </row>
    <row r="153" spans="1:15" x14ac:dyDescent="0.25">
      <c r="A153" s="97"/>
      <c r="B153" s="97"/>
      <c r="C153" s="97"/>
      <c r="D153" s="97"/>
      <c r="E153" s="97"/>
      <c r="F153" s="97"/>
      <c r="G153" s="224"/>
      <c r="H153" s="224"/>
      <c r="I153" s="224"/>
      <c r="J153" s="97"/>
      <c r="K153" s="97"/>
      <c r="L153" s="226">
        <f t="shared" si="26"/>
        <v>0</v>
      </c>
      <c r="M153" s="226">
        <f t="shared" si="27"/>
        <v>0</v>
      </c>
      <c r="N153" s="227">
        <f t="shared" si="28"/>
        <v>0</v>
      </c>
      <c r="O153" s="223">
        <f t="shared" ref="O153:O178" si="30">IF(K153="en présentiel",(H153+I153*2/3)*133,IF(K153="En distanciel",(H153+I153*2/3)*56,IF(K153="Délocalisé prof UniCA",(H153+I153*2/3)*56,IF(K153="Délocalisée prof autre univ",0,0))))</f>
        <v>0</v>
      </c>
    </row>
    <row r="154" spans="1:15" x14ac:dyDescent="0.25">
      <c r="A154" s="97"/>
      <c r="B154" s="97"/>
      <c r="C154" s="97"/>
      <c r="D154" s="97"/>
      <c r="E154" s="97"/>
      <c r="F154" s="97"/>
      <c r="G154" s="224"/>
      <c r="H154" s="224"/>
      <c r="I154" s="224"/>
      <c r="J154" s="97"/>
      <c r="K154" s="97"/>
      <c r="L154" s="226">
        <f t="shared" si="26"/>
        <v>0</v>
      </c>
      <c r="M154" s="226">
        <f t="shared" si="27"/>
        <v>0</v>
      </c>
      <c r="N154" s="227">
        <f t="shared" si="28"/>
        <v>0</v>
      </c>
      <c r="O154" s="223">
        <f t="shared" si="30"/>
        <v>0</v>
      </c>
    </row>
    <row r="155" spans="1:15" x14ac:dyDescent="0.25">
      <c r="A155" s="97"/>
      <c r="B155" s="97"/>
      <c r="C155" s="97"/>
      <c r="D155" s="97"/>
      <c r="E155" s="97"/>
      <c r="F155" s="97"/>
      <c r="G155" s="224"/>
      <c r="H155" s="224"/>
      <c r="I155" s="224"/>
      <c r="J155" s="97"/>
      <c r="K155" s="97"/>
      <c r="L155" s="226">
        <f t="shared" si="26"/>
        <v>0</v>
      </c>
      <c r="M155" s="226">
        <f t="shared" si="27"/>
        <v>0</v>
      </c>
      <c r="N155" s="227">
        <f t="shared" si="28"/>
        <v>0</v>
      </c>
      <c r="O155" s="223">
        <f t="shared" si="30"/>
        <v>0</v>
      </c>
    </row>
    <row r="156" spans="1:15" x14ac:dyDescent="0.25">
      <c r="A156" s="97"/>
      <c r="B156" s="97"/>
      <c r="C156" s="97"/>
      <c r="D156" s="97"/>
      <c r="E156" s="97"/>
      <c r="F156" s="97"/>
      <c r="G156" s="224"/>
      <c r="H156" s="224"/>
      <c r="I156" s="224"/>
      <c r="J156" s="97"/>
      <c r="K156" s="97"/>
      <c r="L156" s="226">
        <f t="shared" si="26"/>
        <v>0</v>
      </c>
      <c r="M156" s="226">
        <f t="shared" si="27"/>
        <v>0</v>
      </c>
      <c r="N156" s="227">
        <f t="shared" si="28"/>
        <v>0</v>
      </c>
      <c r="O156" s="223">
        <f t="shared" si="30"/>
        <v>0</v>
      </c>
    </row>
    <row r="157" spans="1:15" ht="15.75" thickBot="1" x14ac:dyDescent="0.3">
      <c r="A157" s="97"/>
      <c r="B157" s="97"/>
      <c r="C157" s="97"/>
      <c r="D157" s="97"/>
      <c r="E157" s="97"/>
      <c r="F157" s="97"/>
      <c r="G157" s="224"/>
      <c r="H157" s="224"/>
      <c r="I157" s="224"/>
      <c r="J157" s="97"/>
      <c r="K157" s="97"/>
      <c r="L157" s="226">
        <f t="shared" si="26"/>
        <v>0</v>
      </c>
      <c r="M157" s="226">
        <f t="shared" si="27"/>
        <v>0</v>
      </c>
      <c r="N157" s="227">
        <f t="shared" si="28"/>
        <v>0</v>
      </c>
      <c r="O157" s="223">
        <f t="shared" si="30"/>
        <v>0</v>
      </c>
    </row>
    <row r="158" spans="1:15" ht="15.75" hidden="1" outlineLevel="1" thickBot="1" x14ac:dyDescent="0.3">
      <c r="A158" s="97"/>
      <c r="B158" s="97"/>
      <c r="C158" s="97"/>
      <c r="D158" s="97"/>
      <c r="E158" s="97"/>
      <c r="F158" s="97"/>
      <c r="G158" s="224"/>
      <c r="H158" s="224"/>
      <c r="I158" s="224"/>
      <c r="J158" s="97"/>
      <c r="K158" s="97"/>
      <c r="L158" s="226">
        <f t="shared" si="26"/>
        <v>0</v>
      </c>
      <c r="M158" s="226">
        <f t="shared" si="27"/>
        <v>0</v>
      </c>
      <c r="N158" s="227">
        <f t="shared" si="28"/>
        <v>0</v>
      </c>
      <c r="O158" s="223">
        <f t="shared" si="30"/>
        <v>0</v>
      </c>
    </row>
    <row r="159" spans="1:15" ht="15.75" hidden="1" outlineLevel="1" thickBot="1" x14ac:dyDescent="0.3">
      <c r="A159" s="97"/>
      <c r="B159" s="97"/>
      <c r="C159" s="97"/>
      <c r="D159" s="97"/>
      <c r="E159" s="97"/>
      <c r="F159" s="97"/>
      <c r="G159" s="224"/>
      <c r="H159" s="224"/>
      <c r="I159" s="224"/>
      <c r="J159" s="97"/>
      <c r="K159" s="97"/>
      <c r="L159" s="226">
        <f t="shared" si="26"/>
        <v>0</v>
      </c>
      <c r="M159" s="226">
        <f t="shared" si="27"/>
        <v>0</v>
      </c>
      <c r="N159" s="227">
        <f t="shared" si="28"/>
        <v>0</v>
      </c>
      <c r="O159" s="223">
        <f t="shared" si="30"/>
        <v>0</v>
      </c>
    </row>
    <row r="160" spans="1:15" ht="15.75" hidden="1" outlineLevel="1" thickBot="1" x14ac:dyDescent="0.3">
      <c r="A160" s="97"/>
      <c r="B160" s="97"/>
      <c r="C160" s="97"/>
      <c r="D160" s="97"/>
      <c r="E160" s="97"/>
      <c r="F160" s="97"/>
      <c r="G160" s="224"/>
      <c r="H160" s="224"/>
      <c r="I160" s="224"/>
      <c r="J160" s="97"/>
      <c r="K160" s="97"/>
      <c r="L160" s="226">
        <f t="shared" si="26"/>
        <v>0</v>
      </c>
      <c r="M160" s="226">
        <f t="shared" si="27"/>
        <v>0</v>
      </c>
      <c r="N160" s="227">
        <f t="shared" si="28"/>
        <v>0</v>
      </c>
      <c r="O160" s="223">
        <f t="shared" si="30"/>
        <v>0</v>
      </c>
    </row>
    <row r="161" spans="1:15" ht="15.75" hidden="1" outlineLevel="1" thickBot="1" x14ac:dyDescent="0.3">
      <c r="A161" s="97"/>
      <c r="B161" s="97"/>
      <c r="C161" s="97"/>
      <c r="D161" s="97"/>
      <c r="E161" s="97"/>
      <c r="F161" s="97"/>
      <c r="G161" s="224"/>
      <c r="H161" s="224"/>
      <c r="I161" s="224"/>
      <c r="J161" s="97"/>
      <c r="K161" s="97"/>
      <c r="L161" s="226">
        <f t="shared" si="26"/>
        <v>0</v>
      </c>
      <c r="M161" s="226">
        <f t="shared" si="27"/>
        <v>0</v>
      </c>
      <c r="N161" s="227">
        <f t="shared" si="28"/>
        <v>0</v>
      </c>
      <c r="O161" s="223">
        <f t="shared" si="30"/>
        <v>0</v>
      </c>
    </row>
    <row r="162" spans="1:15" ht="15.75" hidden="1" outlineLevel="1" thickBot="1" x14ac:dyDescent="0.3">
      <c r="A162" s="97"/>
      <c r="B162" s="97"/>
      <c r="C162" s="97"/>
      <c r="D162" s="97"/>
      <c r="E162" s="97"/>
      <c r="F162" s="97"/>
      <c r="G162" s="224"/>
      <c r="H162" s="224"/>
      <c r="I162" s="224"/>
      <c r="J162" s="97"/>
      <c r="K162" s="97"/>
      <c r="L162" s="226">
        <f t="shared" si="26"/>
        <v>0</v>
      </c>
      <c r="M162" s="226">
        <f t="shared" si="27"/>
        <v>0</v>
      </c>
      <c r="N162" s="227">
        <f t="shared" si="28"/>
        <v>0</v>
      </c>
      <c r="O162" s="223">
        <f t="shared" si="30"/>
        <v>0</v>
      </c>
    </row>
    <row r="163" spans="1:15" ht="15.75" hidden="1" outlineLevel="1" thickBot="1" x14ac:dyDescent="0.3">
      <c r="A163" s="97"/>
      <c r="B163" s="97"/>
      <c r="C163" s="97"/>
      <c r="D163" s="97"/>
      <c r="E163" s="97"/>
      <c r="F163" s="97"/>
      <c r="G163" s="224"/>
      <c r="H163" s="224"/>
      <c r="I163" s="224"/>
      <c r="J163" s="97"/>
      <c r="K163" s="97"/>
      <c r="L163" s="226">
        <f t="shared" si="26"/>
        <v>0</v>
      </c>
      <c r="M163" s="226">
        <f t="shared" si="27"/>
        <v>0</v>
      </c>
      <c r="N163" s="227">
        <f t="shared" si="28"/>
        <v>0</v>
      </c>
      <c r="O163" s="223">
        <f t="shared" si="30"/>
        <v>0</v>
      </c>
    </row>
    <row r="164" spans="1:15" ht="15.75" hidden="1" outlineLevel="1" thickBot="1" x14ac:dyDescent="0.3">
      <c r="A164" s="97"/>
      <c r="B164" s="97"/>
      <c r="C164" s="97"/>
      <c r="D164" s="97"/>
      <c r="E164" s="97"/>
      <c r="F164" s="97"/>
      <c r="G164" s="224"/>
      <c r="H164" s="224"/>
      <c r="I164" s="224"/>
      <c r="J164" s="97"/>
      <c r="K164" s="97"/>
      <c r="L164" s="226">
        <f t="shared" si="26"/>
        <v>0</v>
      </c>
      <c r="M164" s="226">
        <f t="shared" si="27"/>
        <v>0</v>
      </c>
      <c r="N164" s="227">
        <f t="shared" si="28"/>
        <v>0</v>
      </c>
      <c r="O164" s="223">
        <f t="shared" si="30"/>
        <v>0</v>
      </c>
    </row>
    <row r="165" spans="1:15" ht="15.75" hidden="1" outlineLevel="1" thickBot="1" x14ac:dyDescent="0.3">
      <c r="A165" s="97"/>
      <c r="B165" s="97"/>
      <c r="C165" s="97"/>
      <c r="D165" s="97"/>
      <c r="E165" s="97"/>
      <c r="F165" s="97"/>
      <c r="G165" s="224"/>
      <c r="H165" s="224"/>
      <c r="I165" s="224"/>
      <c r="J165" s="97"/>
      <c r="K165" s="97"/>
      <c r="L165" s="226">
        <f t="shared" si="26"/>
        <v>0</v>
      </c>
      <c r="M165" s="226">
        <f t="shared" si="27"/>
        <v>0</v>
      </c>
      <c r="N165" s="227">
        <f t="shared" si="28"/>
        <v>0</v>
      </c>
      <c r="O165" s="223">
        <f t="shared" si="30"/>
        <v>0</v>
      </c>
    </row>
    <row r="166" spans="1:15" ht="15.75" hidden="1" outlineLevel="1" thickBot="1" x14ac:dyDescent="0.3">
      <c r="A166" s="97"/>
      <c r="B166" s="97"/>
      <c r="C166" s="97"/>
      <c r="D166" s="97"/>
      <c r="E166" s="97"/>
      <c r="F166" s="97"/>
      <c r="G166" s="224"/>
      <c r="H166" s="224"/>
      <c r="I166" s="224"/>
      <c r="J166" s="97"/>
      <c r="K166" s="97"/>
      <c r="L166" s="226">
        <f t="shared" si="26"/>
        <v>0</v>
      </c>
      <c r="M166" s="226">
        <f t="shared" si="27"/>
        <v>0</v>
      </c>
      <c r="N166" s="227">
        <f t="shared" si="28"/>
        <v>0</v>
      </c>
      <c r="O166" s="223">
        <f t="shared" si="30"/>
        <v>0</v>
      </c>
    </row>
    <row r="167" spans="1:15" ht="15.75" hidden="1" outlineLevel="1" thickBot="1" x14ac:dyDescent="0.3">
      <c r="A167" s="97"/>
      <c r="B167" s="97"/>
      <c r="C167" s="97"/>
      <c r="D167" s="97"/>
      <c r="E167" s="97"/>
      <c r="F167" s="97"/>
      <c r="G167" s="224"/>
      <c r="H167" s="224"/>
      <c r="I167" s="224"/>
      <c r="J167" s="97"/>
      <c r="K167" s="97"/>
      <c r="L167" s="226">
        <f t="shared" si="26"/>
        <v>0</v>
      </c>
      <c r="M167" s="226">
        <f t="shared" si="27"/>
        <v>0</v>
      </c>
      <c r="N167" s="227">
        <f t="shared" si="28"/>
        <v>0</v>
      </c>
      <c r="O167" s="223">
        <f t="shared" si="30"/>
        <v>0</v>
      </c>
    </row>
    <row r="168" spans="1:15" ht="15.75" hidden="1" outlineLevel="1" thickBot="1" x14ac:dyDescent="0.3">
      <c r="A168" s="97"/>
      <c r="B168" s="97"/>
      <c r="C168" s="97"/>
      <c r="D168" s="97"/>
      <c r="E168" s="97"/>
      <c r="F168" s="97"/>
      <c r="G168" s="224"/>
      <c r="H168" s="224"/>
      <c r="I168" s="224"/>
      <c r="J168" s="97"/>
      <c r="K168" s="97"/>
      <c r="L168" s="226">
        <f t="shared" si="26"/>
        <v>0</v>
      </c>
      <c r="M168" s="226">
        <f t="shared" si="27"/>
        <v>0</v>
      </c>
      <c r="N168" s="227">
        <f t="shared" si="28"/>
        <v>0</v>
      </c>
      <c r="O168" s="223">
        <f t="shared" si="30"/>
        <v>0</v>
      </c>
    </row>
    <row r="169" spans="1:15" ht="15.75" hidden="1" outlineLevel="1" thickBot="1" x14ac:dyDescent="0.3">
      <c r="A169" s="97"/>
      <c r="B169" s="97"/>
      <c r="C169" s="97"/>
      <c r="D169" s="97"/>
      <c r="E169" s="97"/>
      <c r="F169" s="97"/>
      <c r="G169" s="224"/>
      <c r="H169" s="224"/>
      <c r="I169" s="224"/>
      <c r="J169" s="97"/>
      <c r="K169" s="97"/>
      <c r="L169" s="226">
        <f t="shared" si="26"/>
        <v>0</v>
      </c>
      <c r="M169" s="226">
        <f t="shared" si="27"/>
        <v>0</v>
      </c>
      <c r="N169" s="227">
        <f t="shared" si="28"/>
        <v>0</v>
      </c>
      <c r="O169" s="223">
        <f t="shared" si="30"/>
        <v>0</v>
      </c>
    </row>
    <row r="170" spans="1:15" ht="15.75" hidden="1" outlineLevel="1" thickBot="1" x14ac:dyDescent="0.3">
      <c r="A170" s="97"/>
      <c r="B170" s="97"/>
      <c r="C170" s="97"/>
      <c r="D170" s="97"/>
      <c r="E170" s="97"/>
      <c r="F170" s="97"/>
      <c r="G170" s="224"/>
      <c r="H170" s="224"/>
      <c r="I170" s="224"/>
      <c r="J170" s="97"/>
      <c r="K170" s="97"/>
      <c r="L170" s="226">
        <f t="shared" si="26"/>
        <v>0</v>
      </c>
      <c r="M170" s="226">
        <f t="shared" si="27"/>
        <v>0</v>
      </c>
      <c r="N170" s="227">
        <f t="shared" si="28"/>
        <v>0</v>
      </c>
      <c r="O170" s="223">
        <f t="shared" si="30"/>
        <v>0</v>
      </c>
    </row>
    <row r="171" spans="1:15" ht="15.75" hidden="1" outlineLevel="1" thickBot="1" x14ac:dyDescent="0.3">
      <c r="A171" s="97"/>
      <c r="B171" s="97"/>
      <c r="C171" s="97"/>
      <c r="D171" s="97"/>
      <c r="E171" s="97"/>
      <c r="F171" s="97"/>
      <c r="G171" s="224"/>
      <c r="H171" s="224"/>
      <c r="I171" s="224"/>
      <c r="J171" s="97"/>
      <c r="K171" s="97"/>
      <c r="L171" s="226">
        <f t="shared" si="26"/>
        <v>0</v>
      </c>
      <c r="M171" s="226">
        <f t="shared" si="27"/>
        <v>0</v>
      </c>
      <c r="N171" s="227">
        <f t="shared" si="28"/>
        <v>0</v>
      </c>
      <c r="O171" s="223">
        <f t="shared" si="30"/>
        <v>0</v>
      </c>
    </row>
    <row r="172" spans="1:15" ht="15.75" hidden="1" outlineLevel="1" thickBot="1" x14ac:dyDescent="0.3">
      <c r="A172" s="97"/>
      <c r="B172" s="97"/>
      <c r="C172" s="97"/>
      <c r="D172" s="97"/>
      <c r="E172" s="97"/>
      <c r="F172" s="97"/>
      <c r="G172" s="224"/>
      <c r="H172" s="224"/>
      <c r="I172" s="224"/>
      <c r="J172" s="97"/>
      <c r="K172" s="97"/>
      <c r="L172" s="226">
        <f t="shared" si="26"/>
        <v>0</v>
      </c>
      <c r="M172" s="226">
        <f t="shared" si="27"/>
        <v>0</v>
      </c>
      <c r="N172" s="227">
        <f t="shared" si="28"/>
        <v>0</v>
      </c>
      <c r="O172" s="223">
        <f t="shared" si="30"/>
        <v>0</v>
      </c>
    </row>
    <row r="173" spans="1:15" ht="15.75" hidden="1" outlineLevel="1" thickBot="1" x14ac:dyDescent="0.3">
      <c r="A173" s="97"/>
      <c r="B173" s="97"/>
      <c r="C173" s="97"/>
      <c r="D173" s="97"/>
      <c r="E173" s="97"/>
      <c r="F173" s="97"/>
      <c r="G173" s="224"/>
      <c r="H173" s="224"/>
      <c r="I173" s="224"/>
      <c r="J173" s="97"/>
      <c r="K173" s="97"/>
      <c r="L173" s="226">
        <f t="shared" si="26"/>
        <v>0</v>
      </c>
      <c r="M173" s="226">
        <f t="shared" si="27"/>
        <v>0</v>
      </c>
      <c r="N173" s="227">
        <f t="shared" si="28"/>
        <v>0</v>
      </c>
      <c r="O173" s="223">
        <f t="shared" si="30"/>
        <v>0</v>
      </c>
    </row>
    <row r="174" spans="1:15" ht="15.75" hidden="1" outlineLevel="1" thickBot="1" x14ac:dyDescent="0.3">
      <c r="A174" s="97"/>
      <c r="B174" s="97"/>
      <c r="C174" s="97"/>
      <c r="D174" s="97"/>
      <c r="E174" s="97"/>
      <c r="F174" s="97"/>
      <c r="G174" s="224"/>
      <c r="H174" s="224"/>
      <c r="I174" s="224"/>
      <c r="J174" s="97"/>
      <c r="K174" s="97"/>
      <c r="L174" s="226">
        <f t="shared" si="26"/>
        <v>0</v>
      </c>
      <c r="M174" s="226">
        <f t="shared" si="27"/>
        <v>0</v>
      </c>
      <c r="N174" s="227">
        <f t="shared" si="28"/>
        <v>0</v>
      </c>
      <c r="O174" s="223">
        <f t="shared" si="30"/>
        <v>0</v>
      </c>
    </row>
    <row r="175" spans="1:15" ht="15.75" hidden="1" outlineLevel="1" thickBot="1" x14ac:dyDescent="0.3">
      <c r="A175" s="97"/>
      <c r="B175" s="97"/>
      <c r="C175" s="97"/>
      <c r="D175" s="97"/>
      <c r="E175" s="97"/>
      <c r="F175" s="97"/>
      <c r="G175" s="224"/>
      <c r="H175" s="224"/>
      <c r="I175" s="224"/>
      <c r="J175" s="97"/>
      <c r="K175" s="97"/>
      <c r="L175" s="226">
        <f t="shared" si="26"/>
        <v>0</v>
      </c>
      <c r="M175" s="226">
        <f t="shared" si="27"/>
        <v>0</v>
      </c>
      <c r="N175" s="227">
        <f t="shared" si="28"/>
        <v>0</v>
      </c>
      <c r="O175" s="223">
        <f t="shared" si="30"/>
        <v>0</v>
      </c>
    </row>
    <row r="176" spans="1:15" ht="15.75" hidden="1" outlineLevel="1" thickBot="1" x14ac:dyDescent="0.3">
      <c r="A176" s="97"/>
      <c r="B176" s="97"/>
      <c r="C176" s="97"/>
      <c r="D176" s="97"/>
      <c r="E176" s="97"/>
      <c r="F176" s="97"/>
      <c r="G176" s="224"/>
      <c r="H176" s="224"/>
      <c r="I176" s="224"/>
      <c r="J176" s="97"/>
      <c r="K176" s="97"/>
      <c r="L176" s="226">
        <f t="shared" si="26"/>
        <v>0</v>
      </c>
      <c r="M176" s="226">
        <f t="shared" si="27"/>
        <v>0</v>
      </c>
      <c r="N176" s="227">
        <f t="shared" si="28"/>
        <v>0</v>
      </c>
      <c r="O176" s="223">
        <f t="shared" si="30"/>
        <v>0</v>
      </c>
    </row>
    <row r="177" spans="1:15" ht="15.75" hidden="1" outlineLevel="1" thickBot="1" x14ac:dyDescent="0.3">
      <c r="A177" s="97"/>
      <c r="B177" s="97"/>
      <c r="C177" s="97"/>
      <c r="D177" s="97"/>
      <c r="E177" s="97"/>
      <c r="F177" s="97"/>
      <c r="G177" s="224"/>
      <c r="H177" s="224"/>
      <c r="I177" s="224"/>
      <c r="J177" s="97"/>
      <c r="K177" s="97"/>
      <c r="L177" s="226">
        <f t="shared" si="26"/>
        <v>0</v>
      </c>
      <c r="M177" s="226">
        <f t="shared" si="27"/>
        <v>0</v>
      </c>
      <c r="N177" s="227">
        <f t="shared" si="28"/>
        <v>0</v>
      </c>
      <c r="O177" s="223">
        <f t="shared" si="30"/>
        <v>0</v>
      </c>
    </row>
    <row r="178" spans="1:15" ht="15.75" hidden="1" outlineLevel="1" thickBot="1" x14ac:dyDescent="0.3">
      <c r="A178" s="105"/>
      <c r="B178" s="105"/>
      <c r="C178" s="105"/>
      <c r="D178" s="105"/>
      <c r="E178" s="105"/>
      <c r="F178" s="105"/>
      <c r="G178" s="228"/>
      <c r="H178" s="228"/>
      <c r="I178" s="228"/>
      <c r="J178" s="105"/>
      <c r="K178" s="105"/>
      <c r="L178" s="239">
        <f t="shared" si="26"/>
        <v>0</v>
      </c>
      <c r="M178" s="226">
        <f t="shared" si="27"/>
        <v>0</v>
      </c>
      <c r="N178" s="227">
        <f t="shared" si="28"/>
        <v>0</v>
      </c>
      <c r="O178" s="223">
        <f t="shared" si="30"/>
        <v>0</v>
      </c>
    </row>
    <row r="179" spans="1:15" ht="15.75" collapsed="1" thickBot="1" x14ac:dyDescent="0.3">
      <c r="D179" s="231" t="s">
        <v>116</v>
      </c>
      <c r="E179" s="232"/>
      <c r="F179" s="232"/>
      <c r="G179" s="233">
        <f>SUM(G148:G178)</f>
        <v>0</v>
      </c>
      <c r="H179" s="233">
        <f t="shared" ref="H179:I179" si="31">SUM(H148:H178)</f>
        <v>0</v>
      </c>
      <c r="I179" s="233">
        <f t="shared" si="31"/>
        <v>0</v>
      </c>
      <c r="J179" s="234"/>
      <c r="K179" s="234"/>
      <c r="L179" s="240">
        <f t="shared" ref="L179:O179" si="32">SUM(L148:L178)</f>
        <v>0</v>
      </c>
      <c r="M179" s="240">
        <f t="shared" si="32"/>
        <v>0</v>
      </c>
      <c r="N179" s="237">
        <f t="shared" si="32"/>
        <v>0</v>
      </c>
      <c r="O179" s="237">
        <f t="shared" si="32"/>
        <v>0</v>
      </c>
    </row>
    <row r="180" spans="1:15" ht="15.75" thickBot="1" x14ac:dyDescent="0.3"/>
    <row r="181" spans="1:15" x14ac:dyDescent="0.25">
      <c r="A181" s="305" t="s">
        <v>320</v>
      </c>
      <c r="B181" s="306"/>
      <c r="C181" s="306"/>
      <c r="D181" s="306"/>
      <c r="E181" s="306"/>
      <c r="F181" s="306"/>
      <c r="G181" s="306"/>
      <c r="H181" s="306"/>
      <c r="I181" s="306"/>
      <c r="J181" s="306"/>
      <c r="K181" s="306"/>
      <c r="L181" s="306"/>
      <c r="M181" s="306"/>
      <c r="N181" s="307"/>
      <c r="O181" s="214"/>
    </row>
    <row r="182" spans="1:15" ht="32.25" customHeight="1" x14ac:dyDescent="0.25">
      <c r="A182" s="118" t="s">
        <v>110</v>
      </c>
      <c r="B182" s="215" t="s">
        <v>111</v>
      </c>
      <c r="C182" s="308"/>
      <c r="D182" s="309"/>
      <c r="E182" s="309"/>
      <c r="F182" s="309"/>
      <c r="G182" s="309"/>
      <c r="H182" s="309"/>
      <c r="I182" s="309"/>
      <c r="J182" s="309"/>
      <c r="K182" s="309"/>
      <c r="L182" s="309"/>
      <c r="M182" s="309"/>
      <c r="N182" s="310"/>
      <c r="O182" s="216"/>
    </row>
    <row r="183" spans="1:15" ht="45.75" thickBot="1" x14ac:dyDescent="0.3">
      <c r="A183" s="117" t="s">
        <v>336</v>
      </c>
      <c r="B183" s="117" t="s">
        <v>348</v>
      </c>
      <c r="C183" s="117" t="s">
        <v>112</v>
      </c>
      <c r="D183" s="117" t="s">
        <v>338</v>
      </c>
      <c r="E183" s="117" t="s">
        <v>339</v>
      </c>
      <c r="F183" s="117" t="s">
        <v>340</v>
      </c>
      <c r="G183" s="117" t="s">
        <v>341</v>
      </c>
      <c r="H183" s="117" t="s">
        <v>342</v>
      </c>
      <c r="I183" s="117" t="s">
        <v>343</v>
      </c>
      <c r="J183" s="117" t="s">
        <v>344</v>
      </c>
      <c r="K183" s="117" t="s">
        <v>345</v>
      </c>
      <c r="L183" s="116" t="s">
        <v>114</v>
      </c>
      <c r="M183" s="116" t="s">
        <v>115</v>
      </c>
      <c r="N183" s="217" t="s">
        <v>346</v>
      </c>
      <c r="O183" s="218" t="s">
        <v>347</v>
      </c>
    </row>
    <row r="184" spans="1:15" x14ac:dyDescent="0.25">
      <c r="A184" s="219"/>
      <c r="B184" s="220"/>
      <c r="C184" s="220"/>
      <c r="D184" s="219"/>
      <c r="E184" s="219"/>
      <c r="F184" s="219"/>
      <c r="G184" s="221"/>
      <c r="H184" s="221"/>
      <c r="I184" s="221"/>
      <c r="J184" s="219"/>
      <c r="K184" s="219"/>
      <c r="L184" s="153">
        <f>IF(H184="CM",G184*1.5,IF(H184="TD",G184,IF(H184="Tp",G184*2/3,0)))</f>
        <v>0</v>
      </c>
      <c r="M184" s="153">
        <f>IF(K184="Délocalisé prof autre univ",0,IF(J184="Mutualisée",0,L184))</f>
        <v>0</v>
      </c>
      <c r="N184" s="222">
        <f>IF(K184="en présentiel",M184*133,IF(K184="En distanciel",M184*56,IF(K184="Délocalisé prof UniCA",M184*56,IF(K184="Délocalisée prof autre univ",0,0))))</f>
        <v>0</v>
      </c>
      <c r="O184" s="223">
        <f>IF(J184="Non mutualisée",IF(K184="en présentiel",(H184+I184*2/3)*133,IF(K184="En distanciel",(H184+I184*2/3)*56,IF(K184="Délocalisé prof UniCA",(H184+I184*2/3)*56,IF(K184="Délocalisée prof autre univ",0,0)))),0)</f>
        <v>0</v>
      </c>
    </row>
    <row r="185" spans="1:15" x14ac:dyDescent="0.25">
      <c r="A185" s="97"/>
      <c r="B185" s="97"/>
      <c r="C185" s="97"/>
      <c r="D185" s="97"/>
      <c r="E185" s="97"/>
      <c r="F185" s="97"/>
      <c r="G185" s="224"/>
      <c r="H185" s="224"/>
      <c r="I185" s="224"/>
      <c r="J185" s="97"/>
      <c r="K185" s="97"/>
      <c r="L185" s="226">
        <f t="shared" ref="L185:L214" si="33">IF(H185="CM",G185*1.5,IF(H185="TD",G185,IF(H185="Tp",G185*2/3,0)))</f>
        <v>0</v>
      </c>
      <c r="M185" s="226">
        <f t="shared" ref="M185:M214" si="34">IF(K185="Délocalisé prof autre univ",0,IF(J185="Mutualisée",0,L185))</f>
        <v>0</v>
      </c>
      <c r="N185" s="227">
        <f t="shared" ref="N185:N214" si="35">IF(K185="en présentiel",M185*133,IF(K185="En distanciel",M185*56,IF(K185="Délocalisé prof UniCA",M185*56,IF(K185="Délocalisée prof autre univ",0,0))))</f>
        <v>0</v>
      </c>
      <c r="O185" s="223">
        <f t="shared" ref="O185:O188" si="36">IF(J185="Non mutualisée",IF(K185="en présentiel",(H185+I185*2/3)*133,IF(K185="En distanciel",(H185+I185*2/3)*56,IF(K185="Délocalisé prof UniCA",(H185+I185*2/3)*56,IF(K185="Délocalisée prof autre univ",0,0)))),0)</f>
        <v>0</v>
      </c>
    </row>
    <row r="186" spans="1:15" x14ac:dyDescent="0.25">
      <c r="A186" s="97"/>
      <c r="B186" s="97"/>
      <c r="C186" s="97"/>
      <c r="D186" s="97"/>
      <c r="E186" s="97"/>
      <c r="F186" s="97"/>
      <c r="G186" s="224"/>
      <c r="H186" s="224"/>
      <c r="I186" s="224"/>
      <c r="J186" s="97"/>
      <c r="K186" s="97"/>
      <c r="L186" s="226">
        <f t="shared" si="33"/>
        <v>0</v>
      </c>
      <c r="M186" s="226">
        <f t="shared" si="34"/>
        <v>0</v>
      </c>
      <c r="N186" s="227">
        <f t="shared" si="35"/>
        <v>0</v>
      </c>
      <c r="O186" s="223">
        <f t="shared" si="36"/>
        <v>0</v>
      </c>
    </row>
    <row r="187" spans="1:15" x14ac:dyDescent="0.25">
      <c r="A187" s="97"/>
      <c r="B187" s="97"/>
      <c r="C187" s="97"/>
      <c r="D187" s="97"/>
      <c r="E187" s="97"/>
      <c r="F187" s="97"/>
      <c r="G187" s="224"/>
      <c r="H187" s="224"/>
      <c r="I187" s="224"/>
      <c r="J187" s="97"/>
      <c r="K187" s="97"/>
      <c r="L187" s="226">
        <f t="shared" si="33"/>
        <v>0</v>
      </c>
      <c r="M187" s="226">
        <f t="shared" si="34"/>
        <v>0</v>
      </c>
      <c r="N187" s="227">
        <f t="shared" si="35"/>
        <v>0</v>
      </c>
      <c r="O187" s="223">
        <f t="shared" si="36"/>
        <v>0</v>
      </c>
    </row>
    <row r="188" spans="1:15" x14ac:dyDescent="0.25">
      <c r="A188" s="97"/>
      <c r="B188" s="97"/>
      <c r="C188" s="97"/>
      <c r="D188" s="97"/>
      <c r="E188" s="97"/>
      <c r="F188" s="97"/>
      <c r="G188" s="224"/>
      <c r="H188" s="224"/>
      <c r="I188" s="224"/>
      <c r="J188" s="97"/>
      <c r="K188" s="97"/>
      <c r="L188" s="226">
        <f t="shared" si="33"/>
        <v>0</v>
      </c>
      <c r="M188" s="226">
        <f t="shared" si="34"/>
        <v>0</v>
      </c>
      <c r="N188" s="227">
        <f t="shared" si="35"/>
        <v>0</v>
      </c>
      <c r="O188" s="223">
        <f t="shared" si="36"/>
        <v>0</v>
      </c>
    </row>
    <row r="189" spans="1:15" x14ac:dyDescent="0.25">
      <c r="A189" s="97"/>
      <c r="B189" s="97"/>
      <c r="C189" s="97"/>
      <c r="D189" s="97"/>
      <c r="E189" s="97"/>
      <c r="F189" s="97"/>
      <c r="G189" s="224"/>
      <c r="H189" s="224"/>
      <c r="I189" s="224"/>
      <c r="J189" s="97"/>
      <c r="K189" s="97"/>
      <c r="L189" s="226">
        <f t="shared" si="33"/>
        <v>0</v>
      </c>
      <c r="M189" s="226">
        <f t="shared" si="34"/>
        <v>0</v>
      </c>
      <c r="N189" s="227">
        <f t="shared" si="35"/>
        <v>0</v>
      </c>
      <c r="O189" s="223">
        <f t="shared" ref="O189:O214" si="37">IF(K189="en présentiel",(H189+I189*2/3)*133,IF(K189="En distanciel",(H189+I189*2/3)*56,IF(K189="Délocalisé prof UniCA",(H189+I189*2/3)*56,IF(K189="Délocalisée prof autre univ",0,0))))</f>
        <v>0</v>
      </c>
    </row>
    <row r="190" spans="1:15" x14ac:dyDescent="0.25">
      <c r="A190" s="97"/>
      <c r="B190" s="97"/>
      <c r="C190" s="97"/>
      <c r="D190" s="97"/>
      <c r="E190" s="97"/>
      <c r="F190" s="97"/>
      <c r="G190" s="224"/>
      <c r="H190" s="224"/>
      <c r="I190" s="224"/>
      <c r="J190" s="97"/>
      <c r="K190" s="97"/>
      <c r="L190" s="226">
        <f t="shared" si="33"/>
        <v>0</v>
      </c>
      <c r="M190" s="226">
        <f t="shared" si="34"/>
        <v>0</v>
      </c>
      <c r="N190" s="227">
        <f t="shared" si="35"/>
        <v>0</v>
      </c>
      <c r="O190" s="223">
        <f t="shared" si="37"/>
        <v>0</v>
      </c>
    </row>
    <row r="191" spans="1:15" x14ac:dyDescent="0.25">
      <c r="A191" s="97"/>
      <c r="B191" s="97"/>
      <c r="C191" s="97"/>
      <c r="D191" s="97"/>
      <c r="E191" s="97"/>
      <c r="F191" s="97"/>
      <c r="G191" s="224"/>
      <c r="H191" s="224"/>
      <c r="I191" s="224"/>
      <c r="J191" s="97"/>
      <c r="K191" s="97"/>
      <c r="L191" s="226">
        <f t="shared" si="33"/>
        <v>0</v>
      </c>
      <c r="M191" s="226">
        <f t="shared" si="34"/>
        <v>0</v>
      </c>
      <c r="N191" s="227">
        <f t="shared" si="35"/>
        <v>0</v>
      </c>
      <c r="O191" s="223">
        <f t="shared" si="37"/>
        <v>0</v>
      </c>
    </row>
    <row r="192" spans="1:15" x14ac:dyDescent="0.25">
      <c r="A192" s="97"/>
      <c r="B192" s="97"/>
      <c r="C192" s="97"/>
      <c r="D192" s="97"/>
      <c r="E192" s="97"/>
      <c r="F192" s="97"/>
      <c r="G192" s="224"/>
      <c r="H192" s="224"/>
      <c r="I192" s="224"/>
      <c r="J192" s="97"/>
      <c r="K192" s="97"/>
      <c r="L192" s="226">
        <f t="shared" si="33"/>
        <v>0</v>
      </c>
      <c r="M192" s="226">
        <f t="shared" si="34"/>
        <v>0</v>
      </c>
      <c r="N192" s="227">
        <f t="shared" si="35"/>
        <v>0</v>
      </c>
      <c r="O192" s="223">
        <f t="shared" si="37"/>
        <v>0</v>
      </c>
    </row>
    <row r="193" spans="1:15" ht="15.75" thickBot="1" x14ac:dyDescent="0.3">
      <c r="A193" s="97"/>
      <c r="B193" s="97"/>
      <c r="C193" s="97"/>
      <c r="D193" s="97"/>
      <c r="E193" s="97"/>
      <c r="F193" s="97"/>
      <c r="G193" s="224"/>
      <c r="H193" s="224"/>
      <c r="I193" s="224"/>
      <c r="J193" s="97"/>
      <c r="K193" s="97"/>
      <c r="L193" s="226">
        <f t="shared" si="33"/>
        <v>0</v>
      </c>
      <c r="M193" s="226">
        <f t="shared" si="34"/>
        <v>0</v>
      </c>
      <c r="N193" s="227">
        <f t="shared" si="35"/>
        <v>0</v>
      </c>
      <c r="O193" s="223">
        <f t="shared" si="37"/>
        <v>0</v>
      </c>
    </row>
    <row r="194" spans="1:15" ht="15.75" hidden="1" outlineLevel="1" thickBot="1" x14ac:dyDescent="0.3">
      <c r="A194" s="97"/>
      <c r="B194" s="97"/>
      <c r="C194" s="97"/>
      <c r="D194" s="97"/>
      <c r="E194" s="97"/>
      <c r="F194" s="97"/>
      <c r="G194" s="224"/>
      <c r="H194" s="224"/>
      <c r="I194" s="224"/>
      <c r="J194" s="97"/>
      <c r="K194" s="97"/>
      <c r="L194" s="226">
        <f t="shared" si="33"/>
        <v>0</v>
      </c>
      <c r="M194" s="226">
        <f t="shared" si="34"/>
        <v>0</v>
      </c>
      <c r="N194" s="227">
        <f t="shared" si="35"/>
        <v>0</v>
      </c>
      <c r="O194" s="223">
        <f t="shared" si="37"/>
        <v>0</v>
      </c>
    </row>
    <row r="195" spans="1:15" ht="15.75" hidden="1" outlineLevel="1" thickBot="1" x14ac:dyDescent="0.3">
      <c r="A195" s="97"/>
      <c r="B195" s="97"/>
      <c r="C195" s="97"/>
      <c r="D195" s="97"/>
      <c r="E195" s="97"/>
      <c r="F195" s="97"/>
      <c r="G195" s="224"/>
      <c r="H195" s="224"/>
      <c r="I195" s="224"/>
      <c r="J195" s="97"/>
      <c r="K195" s="97"/>
      <c r="L195" s="226">
        <f t="shared" si="33"/>
        <v>0</v>
      </c>
      <c r="M195" s="226">
        <f t="shared" si="34"/>
        <v>0</v>
      </c>
      <c r="N195" s="227">
        <f t="shared" si="35"/>
        <v>0</v>
      </c>
      <c r="O195" s="223">
        <f t="shared" si="37"/>
        <v>0</v>
      </c>
    </row>
    <row r="196" spans="1:15" ht="15.75" hidden="1" outlineLevel="1" thickBot="1" x14ac:dyDescent="0.3">
      <c r="A196" s="97"/>
      <c r="B196" s="97"/>
      <c r="C196" s="97"/>
      <c r="D196" s="97"/>
      <c r="E196" s="97"/>
      <c r="F196" s="97"/>
      <c r="G196" s="224"/>
      <c r="H196" s="224"/>
      <c r="I196" s="224"/>
      <c r="J196" s="97"/>
      <c r="K196" s="97"/>
      <c r="L196" s="226">
        <f t="shared" si="33"/>
        <v>0</v>
      </c>
      <c r="M196" s="226">
        <f t="shared" si="34"/>
        <v>0</v>
      </c>
      <c r="N196" s="227">
        <f t="shared" si="35"/>
        <v>0</v>
      </c>
      <c r="O196" s="223">
        <f t="shared" si="37"/>
        <v>0</v>
      </c>
    </row>
    <row r="197" spans="1:15" ht="15.75" hidden="1" outlineLevel="1" thickBot="1" x14ac:dyDescent="0.3">
      <c r="A197" s="97"/>
      <c r="B197" s="97"/>
      <c r="C197" s="97"/>
      <c r="D197" s="97"/>
      <c r="E197" s="97"/>
      <c r="F197" s="97"/>
      <c r="G197" s="224"/>
      <c r="H197" s="224"/>
      <c r="I197" s="224"/>
      <c r="J197" s="97"/>
      <c r="K197" s="97"/>
      <c r="L197" s="226">
        <f t="shared" si="33"/>
        <v>0</v>
      </c>
      <c r="M197" s="226">
        <f t="shared" si="34"/>
        <v>0</v>
      </c>
      <c r="N197" s="227">
        <f t="shared" si="35"/>
        <v>0</v>
      </c>
      <c r="O197" s="223">
        <f t="shared" si="37"/>
        <v>0</v>
      </c>
    </row>
    <row r="198" spans="1:15" ht="15.75" hidden="1" outlineLevel="1" thickBot="1" x14ac:dyDescent="0.3">
      <c r="A198" s="97"/>
      <c r="B198" s="97"/>
      <c r="C198" s="97"/>
      <c r="D198" s="97"/>
      <c r="E198" s="97"/>
      <c r="F198" s="97"/>
      <c r="G198" s="224"/>
      <c r="H198" s="224"/>
      <c r="I198" s="224"/>
      <c r="J198" s="97"/>
      <c r="K198" s="97"/>
      <c r="L198" s="226">
        <f t="shared" si="33"/>
        <v>0</v>
      </c>
      <c r="M198" s="226">
        <f t="shared" si="34"/>
        <v>0</v>
      </c>
      <c r="N198" s="227">
        <f t="shared" si="35"/>
        <v>0</v>
      </c>
      <c r="O198" s="223">
        <f t="shared" si="37"/>
        <v>0</v>
      </c>
    </row>
    <row r="199" spans="1:15" ht="15.75" hidden="1" outlineLevel="1" thickBot="1" x14ac:dyDescent="0.3">
      <c r="A199" s="97"/>
      <c r="B199" s="97"/>
      <c r="C199" s="97"/>
      <c r="D199" s="97"/>
      <c r="E199" s="97"/>
      <c r="F199" s="97"/>
      <c r="G199" s="224"/>
      <c r="H199" s="224"/>
      <c r="I199" s="224"/>
      <c r="J199" s="97"/>
      <c r="K199" s="97"/>
      <c r="L199" s="226">
        <f t="shared" si="33"/>
        <v>0</v>
      </c>
      <c r="M199" s="226">
        <f t="shared" si="34"/>
        <v>0</v>
      </c>
      <c r="N199" s="227">
        <f t="shared" si="35"/>
        <v>0</v>
      </c>
      <c r="O199" s="223">
        <f t="shared" si="37"/>
        <v>0</v>
      </c>
    </row>
    <row r="200" spans="1:15" ht="15.75" hidden="1" outlineLevel="1" thickBot="1" x14ac:dyDescent="0.3">
      <c r="A200" s="97"/>
      <c r="B200" s="97"/>
      <c r="C200" s="97"/>
      <c r="D200" s="97"/>
      <c r="E200" s="97"/>
      <c r="F200" s="97"/>
      <c r="G200" s="224"/>
      <c r="H200" s="224"/>
      <c r="I200" s="224"/>
      <c r="J200" s="97"/>
      <c r="K200" s="97"/>
      <c r="L200" s="226">
        <f t="shared" si="33"/>
        <v>0</v>
      </c>
      <c r="M200" s="226">
        <f t="shared" si="34"/>
        <v>0</v>
      </c>
      <c r="N200" s="227">
        <f t="shared" si="35"/>
        <v>0</v>
      </c>
      <c r="O200" s="223">
        <f t="shared" si="37"/>
        <v>0</v>
      </c>
    </row>
    <row r="201" spans="1:15" ht="15.75" hidden="1" outlineLevel="1" thickBot="1" x14ac:dyDescent="0.3">
      <c r="A201" s="97"/>
      <c r="B201" s="97"/>
      <c r="C201" s="97"/>
      <c r="D201" s="97"/>
      <c r="E201" s="97"/>
      <c r="F201" s="97"/>
      <c r="G201" s="224"/>
      <c r="H201" s="224"/>
      <c r="I201" s="224"/>
      <c r="J201" s="97"/>
      <c r="K201" s="97"/>
      <c r="L201" s="226">
        <f t="shared" si="33"/>
        <v>0</v>
      </c>
      <c r="M201" s="226">
        <f t="shared" si="34"/>
        <v>0</v>
      </c>
      <c r="N201" s="227">
        <f t="shared" si="35"/>
        <v>0</v>
      </c>
      <c r="O201" s="223">
        <f t="shared" si="37"/>
        <v>0</v>
      </c>
    </row>
    <row r="202" spans="1:15" ht="15.75" hidden="1" outlineLevel="1" thickBot="1" x14ac:dyDescent="0.3">
      <c r="A202" s="97"/>
      <c r="B202" s="97"/>
      <c r="C202" s="97"/>
      <c r="D202" s="97"/>
      <c r="E202" s="97"/>
      <c r="F202" s="97"/>
      <c r="G202" s="224"/>
      <c r="H202" s="224"/>
      <c r="I202" s="224"/>
      <c r="J202" s="97"/>
      <c r="K202" s="97"/>
      <c r="L202" s="226">
        <f t="shared" si="33"/>
        <v>0</v>
      </c>
      <c r="M202" s="226">
        <f t="shared" si="34"/>
        <v>0</v>
      </c>
      <c r="N202" s="227">
        <f t="shared" si="35"/>
        <v>0</v>
      </c>
      <c r="O202" s="223">
        <f t="shared" si="37"/>
        <v>0</v>
      </c>
    </row>
    <row r="203" spans="1:15" ht="15.75" hidden="1" outlineLevel="1" thickBot="1" x14ac:dyDescent="0.3">
      <c r="A203" s="97"/>
      <c r="B203" s="97"/>
      <c r="C203" s="97"/>
      <c r="D203" s="97"/>
      <c r="E203" s="97"/>
      <c r="F203" s="97"/>
      <c r="G203" s="224"/>
      <c r="H203" s="224"/>
      <c r="I203" s="224"/>
      <c r="J203" s="97"/>
      <c r="K203" s="97"/>
      <c r="L203" s="226">
        <f t="shared" si="33"/>
        <v>0</v>
      </c>
      <c r="M203" s="226">
        <f t="shared" si="34"/>
        <v>0</v>
      </c>
      <c r="N203" s="227">
        <f t="shared" si="35"/>
        <v>0</v>
      </c>
      <c r="O203" s="223">
        <f t="shared" si="37"/>
        <v>0</v>
      </c>
    </row>
    <row r="204" spans="1:15" ht="15.75" hidden="1" outlineLevel="1" thickBot="1" x14ac:dyDescent="0.3">
      <c r="A204" s="97"/>
      <c r="B204" s="97"/>
      <c r="C204" s="97"/>
      <c r="D204" s="97"/>
      <c r="E204" s="97"/>
      <c r="F204" s="97"/>
      <c r="G204" s="224"/>
      <c r="H204" s="224"/>
      <c r="I204" s="224"/>
      <c r="J204" s="97"/>
      <c r="K204" s="97"/>
      <c r="L204" s="226">
        <f t="shared" si="33"/>
        <v>0</v>
      </c>
      <c r="M204" s="226">
        <f t="shared" si="34"/>
        <v>0</v>
      </c>
      <c r="N204" s="227">
        <f t="shared" si="35"/>
        <v>0</v>
      </c>
      <c r="O204" s="223">
        <f t="shared" si="37"/>
        <v>0</v>
      </c>
    </row>
    <row r="205" spans="1:15" ht="15.75" hidden="1" outlineLevel="1" thickBot="1" x14ac:dyDescent="0.3">
      <c r="A205" s="97"/>
      <c r="B205" s="97"/>
      <c r="C205" s="97"/>
      <c r="D205" s="97"/>
      <c r="E205" s="97"/>
      <c r="F205" s="97"/>
      <c r="G205" s="224"/>
      <c r="H205" s="224"/>
      <c r="I205" s="224"/>
      <c r="J205" s="97"/>
      <c r="K205" s="97"/>
      <c r="L205" s="226">
        <f t="shared" si="33"/>
        <v>0</v>
      </c>
      <c r="M205" s="226">
        <f t="shared" si="34"/>
        <v>0</v>
      </c>
      <c r="N205" s="227">
        <f t="shared" si="35"/>
        <v>0</v>
      </c>
      <c r="O205" s="223">
        <f t="shared" si="37"/>
        <v>0</v>
      </c>
    </row>
    <row r="206" spans="1:15" ht="15.75" hidden="1" outlineLevel="1" thickBot="1" x14ac:dyDescent="0.3">
      <c r="A206" s="97"/>
      <c r="B206" s="97"/>
      <c r="C206" s="97"/>
      <c r="D206" s="97"/>
      <c r="E206" s="97"/>
      <c r="F206" s="97"/>
      <c r="G206" s="224"/>
      <c r="H206" s="224"/>
      <c r="I206" s="224"/>
      <c r="J206" s="97"/>
      <c r="K206" s="97"/>
      <c r="L206" s="226">
        <f t="shared" si="33"/>
        <v>0</v>
      </c>
      <c r="M206" s="226">
        <f t="shared" si="34"/>
        <v>0</v>
      </c>
      <c r="N206" s="227">
        <f t="shared" si="35"/>
        <v>0</v>
      </c>
      <c r="O206" s="223">
        <f t="shared" si="37"/>
        <v>0</v>
      </c>
    </row>
    <row r="207" spans="1:15" ht="15.75" hidden="1" outlineLevel="1" thickBot="1" x14ac:dyDescent="0.3">
      <c r="A207" s="97"/>
      <c r="B207" s="97"/>
      <c r="C207" s="97"/>
      <c r="D207" s="97"/>
      <c r="E207" s="97"/>
      <c r="F207" s="97"/>
      <c r="G207" s="224"/>
      <c r="H207" s="224"/>
      <c r="I207" s="224"/>
      <c r="J207" s="97"/>
      <c r="K207" s="97"/>
      <c r="L207" s="226">
        <f t="shared" si="33"/>
        <v>0</v>
      </c>
      <c r="M207" s="226">
        <f t="shared" si="34"/>
        <v>0</v>
      </c>
      <c r="N207" s="227">
        <f t="shared" si="35"/>
        <v>0</v>
      </c>
      <c r="O207" s="223">
        <f t="shared" si="37"/>
        <v>0</v>
      </c>
    </row>
    <row r="208" spans="1:15" ht="15.75" hidden="1" outlineLevel="1" thickBot="1" x14ac:dyDescent="0.3">
      <c r="A208" s="97"/>
      <c r="B208" s="97"/>
      <c r="C208" s="97"/>
      <c r="D208" s="97"/>
      <c r="E208" s="97"/>
      <c r="F208" s="97"/>
      <c r="G208" s="224"/>
      <c r="H208" s="224"/>
      <c r="I208" s="224"/>
      <c r="J208" s="97"/>
      <c r="K208" s="97"/>
      <c r="L208" s="226">
        <f t="shared" si="33"/>
        <v>0</v>
      </c>
      <c r="M208" s="226">
        <f t="shared" si="34"/>
        <v>0</v>
      </c>
      <c r="N208" s="227">
        <f t="shared" si="35"/>
        <v>0</v>
      </c>
      <c r="O208" s="223">
        <f t="shared" si="37"/>
        <v>0</v>
      </c>
    </row>
    <row r="209" spans="1:15" ht="15.75" hidden="1" outlineLevel="1" thickBot="1" x14ac:dyDescent="0.3">
      <c r="A209" s="97"/>
      <c r="B209" s="97"/>
      <c r="C209" s="97"/>
      <c r="D209" s="97"/>
      <c r="E209" s="97"/>
      <c r="F209" s="97"/>
      <c r="G209" s="224"/>
      <c r="H209" s="224"/>
      <c r="I209" s="224"/>
      <c r="J209" s="97"/>
      <c r="K209" s="97"/>
      <c r="L209" s="226">
        <f t="shared" si="33"/>
        <v>0</v>
      </c>
      <c r="M209" s="226">
        <f t="shared" si="34"/>
        <v>0</v>
      </c>
      <c r="N209" s="227">
        <f t="shared" si="35"/>
        <v>0</v>
      </c>
      <c r="O209" s="223">
        <f t="shared" si="37"/>
        <v>0</v>
      </c>
    </row>
    <row r="210" spans="1:15" ht="15.75" hidden="1" outlineLevel="1" thickBot="1" x14ac:dyDescent="0.3">
      <c r="A210" s="97"/>
      <c r="B210" s="97"/>
      <c r="C210" s="97"/>
      <c r="D210" s="97"/>
      <c r="E210" s="97"/>
      <c r="F210" s="97"/>
      <c r="G210" s="224"/>
      <c r="H210" s="224"/>
      <c r="I210" s="224"/>
      <c r="J210" s="97"/>
      <c r="K210" s="97"/>
      <c r="L210" s="226">
        <f t="shared" si="33"/>
        <v>0</v>
      </c>
      <c r="M210" s="226">
        <f t="shared" si="34"/>
        <v>0</v>
      </c>
      <c r="N210" s="227">
        <f t="shared" si="35"/>
        <v>0</v>
      </c>
      <c r="O210" s="223">
        <f t="shared" si="37"/>
        <v>0</v>
      </c>
    </row>
    <row r="211" spans="1:15" ht="15.75" hidden="1" outlineLevel="1" thickBot="1" x14ac:dyDescent="0.3">
      <c r="A211" s="97"/>
      <c r="B211" s="97"/>
      <c r="C211" s="97"/>
      <c r="D211" s="97"/>
      <c r="E211" s="97"/>
      <c r="F211" s="97"/>
      <c r="G211" s="224"/>
      <c r="H211" s="224"/>
      <c r="I211" s="224"/>
      <c r="J211" s="97"/>
      <c r="K211" s="97"/>
      <c r="L211" s="226">
        <f t="shared" si="33"/>
        <v>0</v>
      </c>
      <c r="M211" s="226">
        <f t="shared" si="34"/>
        <v>0</v>
      </c>
      <c r="N211" s="227">
        <f t="shared" si="35"/>
        <v>0</v>
      </c>
      <c r="O211" s="223">
        <f t="shared" si="37"/>
        <v>0</v>
      </c>
    </row>
    <row r="212" spans="1:15" ht="15.75" hidden="1" outlineLevel="1" thickBot="1" x14ac:dyDescent="0.3">
      <c r="A212" s="97"/>
      <c r="B212" s="97"/>
      <c r="C212" s="97"/>
      <c r="D212" s="97"/>
      <c r="E212" s="97"/>
      <c r="F212" s="97"/>
      <c r="G212" s="224"/>
      <c r="H212" s="224"/>
      <c r="I212" s="224"/>
      <c r="J212" s="97"/>
      <c r="K212" s="97"/>
      <c r="L212" s="226">
        <f t="shared" si="33"/>
        <v>0</v>
      </c>
      <c r="M212" s="226">
        <f t="shared" si="34"/>
        <v>0</v>
      </c>
      <c r="N212" s="227">
        <f t="shared" si="35"/>
        <v>0</v>
      </c>
      <c r="O212" s="223">
        <f t="shared" si="37"/>
        <v>0</v>
      </c>
    </row>
    <row r="213" spans="1:15" ht="15.75" hidden="1" outlineLevel="1" thickBot="1" x14ac:dyDescent="0.3">
      <c r="A213" s="97"/>
      <c r="B213" s="97"/>
      <c r="C213" s="97"/>
      <c r="D213" s="97"/>
      <c r="E213" s="97"/>
      <c r="F213" s="97"/>
      <c r="G213" s="224"/>
      <c r="H213" s="224"/>
      <c r="I213" s="224"/>
      <c r="J213" s="97"/>
      <c r="K213" s="97"/>
      <c r="L213" s="226">
        <f t="shared" si="33"/>
        <v>0</v>
      </c>
      <c r="M213" s="226">
        <f t="shared" si="34"/>
        <v>0</v>
      </c>
      <c r="N213" s="227">
        <f t="shared" si="35"/>
        <v>0</v>
      </c>
      <c r="O213" s="223">
        <f t="shared" si="37"/>
        <v>0</v>
      </c>
    </row>
    <row r="214" spans="1:15" ht="15.75" hidden="1" outlineLevel="1" thickBot="1" x14ac:dyDescent="0.3">
      <c r="A214" s="105"/>
      <c r="B214" s="105"/>
      <c r="C214" s="105"/>
      <c r="D214" s="105"/>
      <c r="E214" s="105"/>
      <c r="F214" s="105"/>
      <c r="G214" s="228"/>
      <c r="H214" s="228"/>
      <c r="I214" s="228"/>
      <c r="J214" s="105"/>
      <c r="K214" s="105"/>
      <c r="L214" s="239">
        <f t="shared" si="33"/>
        <v>0</v>
      </c>
      <c r="M214" s="226">
        <f t="shared" si="34"/>
        <v>0</v>
      </c>
      <c r="N214" s="227">
        <f t="shared" si="35"/>
        <v>0</v>
      </c>
      <c r="O214" s="223">
        <f t="shared" si="37"/>
        <v>0</v>
      </c>
    </row>
    <row r="215" spans="1:15" ht="15.75" collapsed="1" thickBot="1" x14ac:dyDescent="0.3">
      <c r="D215" s="231" t="s">
        <v>116</v>
      </c>
      <c r="E215" s="232"/>
      <c r="F215" s="232"/>
      <c r="G215" s="233">
        <f>SUM(G184:G214)</f>
        <v>0</v>
      </c>
      <c r="H215" s="233">
        <f t="shared" ref="H215:I215" si="38">SUM(H184:H214)</f>
        <v>0</v>
      </c>
      <c r="I215" s="233">
        <f t="shared" si="38"/>
        <v>0</v>
      </c>
      <c r="J215" s="234"/>
      <c r="K215" s="234"/>
      <c r="L215" s="240">
        <f t="shared" ref="L215:O215" si="39">SUM(L184:L214)</f>
        <v>0</v>
      </c>
      <c r="M215" s="240">
        <f t="shared" si="39"/>
        <v>0</v>
      </c>
      <c r="N215" s="237">
        <f t="shared" si="39"/>
        <v>0</v>
      </c>
      <c r="O215" s="237">
        <f t="shared" si="39"/>
        <v>0</v>
      </c>
    </row>
    <row r="216" spans="1:15" ht="15.75" thickBot="1" x14ac:dyDescent="0.3"/>
    <row r="217" spans="1:15" ht="15.75" thickBot="1" x14ac:dyDescent="0.3">
      <c r="D217" s="123" t="s">
        <v>120</v>
      </c>
      <c r="E217" s="124"/>
      <c r="F217" s="124"/>
      <c r="G217" s="241">
        <f>G143+G107+G71+G35+G179+G215</f>
        <v>208</v>
      </c>
      <c r="H217" s="241">
        <f t="shared" ref="H217:I217" si="40">H143+H107+H71+H35+H179+H215</f>
        <v>194</v>
      </c>
      <c r="I217" s="241">
        <f t="shared" si="40"/>
        <v>0</v>
      </c>
      <c r="J217" s="124"/>
      <c r="K217" s="124"/>
      <c r="L217" s="242">
        <f t="shared" ref="L217:M217" si="41">L143+L107+L71+L35+L179+L215</f>
        <v>506</v>
      </c>
      <c r="M217" s="242">
        <f t="shared" si="41"/>
        <v>0</v>
      </c>
      <c r="N217" s="243">
        <f>N143+N107+N71+N35+N179+N215</f>
        <v>0</v>
      </c>
      <c r="O217" s="243">
        <f>O143+O107+O71+O35+O179+O215</f>
        <v>17955</v>
      </c>
    </row>
  </sheetData>
  <mergeCells count="12">
    <mergeCell ref="A181:N181"/>
    <mergeCell ref="C182:N182"/>
    <mergeCell ref="C110:N110"/>
    <mergeCell ref="A1:N1"/>
    <mergeCell ref="C3:N3"/>
    <mergeCell ref="A145:N145"/>
    <mergeCell ref="C146:N146"/>
    <mergeCell ref="A37:N37"/>
    <mergeCell ref="C38:N38"/>
    <mergeCell ref="A73:N73"/>
    <mergeCell ref="C74:N74"/>
    <mergeCell ref="A109:N109"/>
  </mergeCells>
  <dataValidations count="3">
    <dataValidation type="list" allowBlank="1" showInputMessage="1" showErrorMessage="1" sqref="A184:A214 A40:A70 A76:A106 A112:A142 A148:A178 A5:A34" xr:uid="{00000000-0002-0000-0600-000000000000}">
      <formula1>"Unité d'enseignement,Elément constitutif d'une UE"</formula1>
    </dataValidation>
    <dataValidation type="list" allowBlank="1" showInputMessage="1" showErrorMessage="1" sqref="K184:K214 K148:K178 K76:K106 K112:K142 K46:K70 K5:K13 K15:K34" xr:uid="{00000000-0002-0000-0600-000001000000}">
      <formula1>"En présentiel,En distanciel,Délocalisé prof UniCA,Délocalisé prof autre univ"</formula1>
    </dataValidation>
    <dataValidation type="list" allowBlank="1" showInputMessage="1" showErrorMessage="1" sqref="J184:J214 J148:J178 J40:J70 J76:J106 J112:J142 J5:J34" xr:uid="{00000000-0002-0000-0600-000002000000}">
      <formula1>"Mutualisée,Non Mutualisée"</formula1>
    </dataValidation>
  </dataValidations>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227"/>
  <sheetViews>
    <sheetView zoomScale="85" zoomScaleNormal="85" workbookViewId="0">
      <selection activeCell="A20" sqref="A20:I20"/>
    </sheetView>
  </sheetViews>
  <sheetFormatPr baseColWidth="10" defaultColWidth="11.42578125" defaultRowHeight="15" outlineLevelRow="1" x14ac:dyDescent="0.25"/>
  <cols>
    <col min="1" max="1" width="25.42578125" style="264" customWidth="1"/>
    <col min="2" max="2" width="34.28515625" style="264" customWidth="1"/>
    <col min="3" max="3" width="9.85546875" style="264" customWidth="1"/>
    <col min="4" max="4" width="9.5703125" style="264" customWidth="1"/>
    <col min="5" max="5" width="12" style="264" customWidth="1"/>
    <col min="6" max="6" width="16.85546875" style="264" customWidth="1"/>
    <col min="7" max="7" width="7.42578125" style="264" customWidth="1"/>
    <col min="8" max="8" width="20.140625" style="264" bestFit="1" customWidth="1"/>
    <col min="9" max="9" width="12.140625" style="264" customWidth="1"/>
    <col min="10" max="10" width="14.140625" style="264" customWidth="1"/>
    <col min="11" max="11" width="18.28515625" style="264" customWidth="1"/>
    <col min="12" max="12" width="17.42578125" style="264" customWidth="1"/>
    <col min="13" max="13" width="39.7109375" style="264" customWidth="1"/>
    <col min="14" max="16384" width="11.42578125" style="264"/>
  </cols>
  <sheetData>
    <row r="1" spans="1:12" ht="23.25" x14ac:dyDescent="0.35">
      <c r="A1" s="258" t="s">
        <v>349</v>
      </c>
      <c r="B1" s="259" t="s">
        <v>350</v>
      </c>
      <c r="C1" s="260"/>
      <c r="D1" s="261"/>
      <c r="E1" s="261"/>
      <c r="F1" s="261"/>
      <c r="G1" s="261"/>
      <c r="H1" s="261"/>
      <c r="I1" s="261"/>
      <c r="J1" s="262"/>
      <c r="K1" s="262"/>
      <c r="L1" s="263"/>
    </row>
    <row r="2" spans="1:12" ht="18.75" x14ac:dyDescent="0.25">
      <c r="A2" s="452" t="s">
        <v>351</v>
      </c>
      <c r="B2" s="453"/>
      <c r="C2" s="453"/>
      <c r="D2" s="453"/>
      <c r="E2" s="453"/>
      <c r="F2" s="453"/>
      <c r="G2" s="453"/>
      <c r="H2" s="453"/>
      <c r="I2" s="453"/>
      <c r="J2" s="453"/>
      <c r="K2" s="453"/>
      <c r="L2" s="454"/>
    </row>
    <row r="3" spans="1:12" x14ac:dyDescent="0.25">
      <c r="A3" s="265" t="s">
        <v>425</v>
      </c>
      <c r="B3" s="266"/>
      <c r="C3" s="266"/>
      <c r="D3" s="266"/>
      <c r="E3" s="266"/>
      <c r="F3" s="266"/>
      <c r="G3" s="266"/>
      <c r="H3" s="266"/>
      <c r="I3" s="266"/>
      <c r="J3" s="266"/>
      <c r="K3" s="266"/>
      <c r="L3" s="267"/>
    </row>
    <row r="4" spans="1:12" x14ac:dyDescent="0.25">
      <c r="A4" s="268" t="s">
        <v>352</v>
      </c>
      <c r="B4" s="269"/>
      <c r="C4" s="269"/>
      <c r="D4" s="269"/>
      <c r="E4" s="269"/>
      <c r="F4" s="269"/>
      <c r="G4" s="269"/>
      <c r="H4" s="269"/>
      <c r="I4" s="269"/>
      <c r="J4" s="269"/>
      <c r="K4" s="269"/>
      <c r="L4" s="270"/>
    </row>
    <row r="5" spans="1:12" ht="15" customHeight="1" x14ac:dyDescent="0.25">
      <c r="A5" s="455" t="s">
        <v>426</v>
      </c>
      <c r="B5" s="456"/>
      <c r="C5" s="456"/>
      <c r="D5" s="456"/>
      <c r="E5" s="456"/>
      <c r="F5" s="456"/>
      <c r="G5" s="456"/>
      <c r="H5" s="456"/>
      <c r="I5" s="456"/>
      <c r="J5" s="456"/>
      <c r="K5" s="456"/>
      <c r="L5" s="457"/>
    </row>
    <row r="6" spans="1:12" x14ac:dyDescent="0.25">
      <c r="A6" s="458"/>
      <c r="B6" s="459"/>
      <c r="C6" s="459"/>
      <c r="D6" s="459"/>
      <c r="E6" s="459"/>
      <c r="F6" s="459"/>
      <c r="G6" s="459"/>
      <c r="H6" s="459"/>
      <c r="I6" s="459"/>
      <c r="J6" s="459"/>
      <c r="K6" s="459"/>
      <c r="L6" s="460"/>
    </row>
    <row r="7" spans="1:12" x14ac:dyDescent="0.25">
      <c r="A7" s="268" t="s">
        <v>353</v>
      </c>
      <c r="B7" s="269"/>
      <c r="C7" s="269"/>
      <c r="D7" s="269"/>
      <c r="E7" s="269"/>
      <c r="F7" s="269"/>
      <c r="G7" s="269"/>
      <c r="H7" s="269"/>
      <c r="I7" s="269"/>
      <c r="J7" s="269"/>
      <c r="K7" s="269"/>
      <c r="L7" s="270"/>
    </row>
    <row r="8" spans="1:12" ht="15" customHeight="1" x14ac:dyDescent="0.25">
      <c r="A8" s="461" t="s">
        <v>426</v>
      </c>
      <c r="B8" s="462"/>
      <c r="C8" s="462"/>
      <c r="D8" s="462"/>
      <c r="E8" s="462"/>
      <c r="F8" s="462"/>
      <c r="G8" s="462"/>
      <c r="H8" s="462"/>
      <c r="I8" s="462"/>
      <c r="J8" s="462"/>
      <c r="K8" s="462"/>
      <c r="L8" s="463"/>
    </row>
    <row r="9" spans="1:12" x14ac:dyDescent="0.25">
      <c r="A9" s="464"/>
      <c r="B9" s="465"/>
      <c r="C9" s="465"/>
      <c r="D9" s="465"/>
      <c r="E9" s="465"/>
      <c r="F9" s="465"/>
      <c r="G9" s="465"/>
      <c r="H9" s="465"/>
      <c r="I9" s="465"/>
      <c r="J9" s="465"/>
      <c r="K9" s="465"/>
      <c r="L9" s="466"/>
    </row>
    <row r="10" spans="1:12" x14ac:dyDescent="0.25">
      <c r="A10" s="268" t="s">
        <v>354</v>
      </c>
      <c r="B10" s="269"/>
      <c r="C10" s="269"/>
      <c r="D10" s="269"/>
      <c r="E10" s="269"/>
      <c r="F10" s="269"/>
      <c r="G10" s="269"/>
      <c r="H10" s="269"/>
      <c r="I10" s="269"/>
      <c r="J10" s="269"/>
      <c r="K10" s="269"/>
      <c r="L10" s="270"/>
    </row>
    <row r="11" spans="1:12" ht="15" customHeight="1" x14ac:dyDescent="0.25">
      <c r="A11" s="461" t="s">
        <v>426</v>
      </c>
      <c r="B11" s="462"/>
      <c r="C11" s="462"/>
      <c r="D11" s="462"/>
      <c r="E11" s="462"/>
      <c r="F11" s="462"/>
      <c r="G11" s="462"/>
      <c r="H11" s="462"/>
      <c r="I11" s="462"/>
      <c r="J11" s="462"/>
      <c r="K11" s="462"/>
      <c r="L11" s="463"/>
    </row>
    <row r="12" spans="1:12" x14ac:dyDescent="0.25">
      <c r="A12" s="464"/>
      <c r="B12" s="465"/>
      <c r="C12" s="465"/>
      <c r="D12" s="465"/>
      <c r="E12" s="465"/>
      <c r="F12" s="465"/>
      <c r="G12" s="465"/>
      <c r="H12" s="465"/>
      <c r="I12" s="465"/>
      <c r="J12" s="465"/>
      <c r="K12" s="465"/>
      <c r="L12" s="466"/>
    </row>
    <row r="13" spans="1:12" x14ac:dyDescent="0.25">
      <c r="A13" s="268" t="s">
        <v>355</v>
      </c>
      <c r="B13" s="269"/>
      <c r="C13" s="269"/>
      <c r="D13" s="269"/>
      <c r="E13" s="269"/>
      <c r="F13" s="269"/>
      <c r="G13" s="269"/>
      <c r="H13" s="269"/>
      <c r="I13" s="269"/>
      <c r="J13" s="269"/>
      <c r="K13" s="269"/>
      <c r="L13" s="270"/>
    </row>
    <row r="14" spans="1:12" x14ac:dyDescent="0.25">
      <c r="A14" s="461" t="s">
        <v>426</v>
      </c>
      <c r="B14" s="462"/>
      <c r="C14" s="462"/>
      <c r="D14" s="462"/>
      <c r="E14" s="462"/>
      <c r="F14" s="462"/>
      <c r="G14" s="462"/>
      <c r="H14" s="462"/>
      <c r="I14" s="462"/>
      <c r="J14" s="462"/>
      <c r="K14" s="462"/>
      <c r="L14" s="463"/>
    </row>
    <row r="15" spans="1:12" x14ac:dyDescent="0.25">
      <c r="A15" s="464"/>
      <c r="B15" s="465"/>
      <c r="C15" s="465"/>
      <c r="D15" s="465"/>
      <c r="E15" s="465"/>
      <c r="F15" s="465"/>
      <c r="G15" s="465"/>
      <c r="H15" s="465"/>
      <c r="I15" s="465"/>
      <c r="J15" s="465"/>
      <c r="K15" s="465"/>
      <c r="L15" s="466"/>
    </row>
    <row r="16" spans="1:12" ht="18.75" x14ac:dyDescent="0.25">
      <c r="A16" s="452" t="s">
        <v>356</v>
      </c>
      <c r="B16" s="453"/>
      <c r="C16" s="453"/>
      <c r="D16" s="453"/>
      <c r="E16" s="453"/>
      <c r="F16" s="453"/>
      <c r="G16" s="453"/>
      <c r="H16" s="453"/>
      <c r="I16" s="453"/>
      <c r="J16" s="453"/>
      <c r="K16" s="453"/>
      <c r="L16" s="454"/>
    </row>
    <row r="17" spans="1:13" ht="15" customHeight="1" thickBot="1" x14ac:dyDescent="0.3">
      <c r="A17" s="446" t="s">
        <v>427</v>
      </c>
      <c r="B17" s="447"/>
      <c r="C17" s="447"/>
      <c r="D17" s="447"/>
      <c r="E17" s="447"/>
      <c r="F17" s="447"/>
      <c r="G17" s="447"/>
      <c r="H17" s="447"/>
      <c r="I17" s="447"/>
      <c r="J17" s="447"/>
      <c r="K17" s="447"/>
      <c r="L17" s="448"/>
    </row>
    <row r="18" spans="1:13" ht="15.75" thickBot="1" x14ac:dyDescent="0.3"/>
    <row r="19" spans="1:13" ht="15.75" thickBot="1" x14ac:dyDescent="0.3">
      <c r="A19" s="271" t="s">
        <v>109</v>
      </c>
      <c r="B19" s="272"/>
      <c r="C19" s="272"/>
      <c r="D19" s="272"/>
      <c r="E19" s="272"/>
      <c r="F19" s="272"/>
      <c r="G19" s="272"/>
      <c r="H19" s="272"/>
      <c r="I19" s="272"/>
      <c r="J19" s="273"/>
      <c r="K19" s="273"/>
      <c r="L19" s="273"/>
    </row>
    <row r="20" spans="1:13" ht="30" customHeight="1" thickBot="1" x14ac:dyDescent="0.3">
      <c r="A20" s="449"/>
      <c r="B20" s="450"/>
      <c r="C20" s="450"/>
      <c r="D20" s="450"/>
      <c r="E20" s="450"/>
      <c r="F20" s="450"/>
      <c r="G20" s="450"/>
      <c r="H20" s="450"/>
      <c r="I20" s="451"/>
      <c r="J20" s="274" t="s">
        <v>357</v>
      </c>
      <c r="K20" s="444" t="s">
        <v>358</v>
      </c>
      <c r="L20" s="445"/>
    </row>
    <row r="21" spans="1:13" ht="94.5" customHeight="1" thickBot="1" x14ac:dyDescent="0.3">
      <c r="A21" s="275" t="s">
        <v>336</v>
      </c>
      <c r="B21" s="275" t="s">
        <v>348</v>
      </c>
      <c r="C21" s="275" t="s">
        <v>112</v>
      </c>
      <c r="D21" s="275" t="s">
        <v>113</v>
      </c>
      <c r="E21" s="275" t="s">
        <v>338</v>
      </c>
      <c r="F21" s="275" t="s">
        <v>359</v>
      </c>
      <c r="G21" s="275" t="s">
        <v>360</v>
      </c>
      <c r="H21" s="275" t="s">
        <v>361</v>
      </c>
      <c r="I21" s="276" t="s">
        <v>362</v>
      </c>
      <c r="J21" s="277" t="s">
        <v>363</v>
      </c>
      <c r="K21" s="278" t="s">
        <v>198</v>
      </c>
      <c r="L21" s="279" t="s">
        <v>364</v>
      </c>
      <c r="M21" s="280"/>
    </row>
    <row r="22" spans="1:13" ht="15.75" thickBot="1" x14ac:dyDescent="0.3">
      <c r="A22" s="281" t="str">
        <f>IF('[2]6. MAQUETTE'!A5&lt;&gt;"",'[2]6. MAQUETTE'!A5,"")</f>
        <v>Unité d'enseignement</v>
      </c>
      <c r="B22" s="281" t="str">
        <f>IF('[2]6. MAQUETTE'!B5&lt;&gt;"",'[2]6. MAQUETTE'!B5,"")</f>
        <v>Littérature française1</v>
      </c>
      <c r="C22" s="281" t="str">
        <f>IF('[2]6. MAQUETTE'!C5&lt;&gt;"",'[2]6. MAQUETTE'!C5,"")</f>
        <v/>
      </c>
      <c r="D22" s="281"/>
      <c r="E22" s="281" t="str">
        <f>IF('[2]6. MAQUETTE'!D5&lt;&gt;"",'[2]6. MAQUETTE'!D5,"")</f>
        <v>HMULC101</v>
      </c>
      <c r="F22" s="281"/>
      <c r="G22" s="281"/>
      <c r="H22" s="282"/>
      <c r="I22" s="281"/>
      <c r="J22" s="281"/>
      <c r="K22" s="281"/>
      <c r="L22" s="283"/>
      <c r="M22" s="280"/>
    </row>
    <row r="23" spans="1:13" ht="15.75" thickBot="1" x14ac:dyDescent="0.3">
      <c r="A23" s="281" t="str">
        <f>IF('[2]6. MAQUETTE'!A6&lt;&gt;"",'[2]6. MAQUETTE'!A6,"")</f>
        <v>Unité d'enseignement</v>
      </c>
      <c r="B23" s="281" t="str">
        <f>IF('[2]6. MAQUETTE'!B6&lt;&gt;"",'[2]6. MAQUETTE'!B6,"")</f>
        <v xml:space="preserve">Version </v>
      </c>
      <c r="C23" s="281" t="str">
        <f>IF('[2]6. MAQUETTE'!C6&lt;&gt;"",'[2]6. MAQUETTE'!C6,"")</f>
        <v/>
      </c>
      <c r="D23" s="284"/>
      <c r="E23" s="281" t="str">
        <f>IF('[2]6. MAQUETTE'!D6&lt;&gt;"",'[2]6. MAQUETTE'!D6,"")</f>
        <v>HMULC115</v>
      </c>
      <c r="F23" s="284"/>
      <c r="G23" s="284"/>
      <c r="H23" s="285"/>
      <c r="I23" s="284"/>
      <c r="J23" s="284"/>
      <c r="K23" s="284"/>
      <c r="L23" s="286"/>
      <c r="M23" s="280"/>
    </row>
    <row r="24" spans="1:13" ht="15.75" thickBot="1" x14ac:dyDescent="0.3">
      <c r="A24" s="281" t="str">
        <f>IF('[2]6. MAQUETTE'!A7&lt;&gt;"",'[2]6. MAQUETTE'!A7,"")</f>
        <v>Unité d'enseignement</v>
      </c>
      <c r="B24" s="281" t="str">
        <f>IF('[2]6. MAQUETTE'!B7&lt;&gt;"",'[2]6. MAQUETTE'!B7,"")</f>
        <v>Langue française 1</v>
      </c>
      <c r="C24" s="281" t="str">
        <f>IF('[2]6. MAQUETTE'!C7&lt;&gt;"",'[2]6. MAQUETTE'!C7,"")</f>
        <v/>
      </c>
      <c r="D24" s="284"/>
      <c r="E24" s="281" t="str">
        <f>IF('[2]6. MAQUETTE'!D7&lt;&gt;"",'[2]6. MAQUETTE'!D7,"")</f>
        <v>HMULC100</v>
      </c>
      <c r="F24" s="284"/>
      <c r="G24" s="284"/>
      <c r="H24" s="285"/>
      <c r="I24" s="284"/>
      <c r="J24" s="284"/>
      <c r="K24" s="284"/>
      <c r="L24" s="286"/>
      <c r="M24" s="280"/>
    </row>
    <row r="25" spans="1:13" ht="15.75" thickBot="1" x14ac:dyDescent="0.3">
      <c r="A25" s="281" t="str">
        <f>IF('[2]6. MAQUETTE'!A8&lt;&gt;"",'[2]6. MAQUETTE'!A8,"")</f>
        <v>Unité d'enseignement</v>
      </c>
      <c r="B25" s="281" t="str">
        <f>IF('[2]6. MAQUETTE'!B8&lt;&gt;"",'[2]6. MAQUETTE'!B8,"")</f>
        <v>LGC 1</v>
      </c>
      <c r="C25" s="281" t="str">
        <f>IF('[2]6. MAQUETTE'!C8&lt;&gt;"",'[2]6. MAQUETTE'!C8,"")</f>
        <v/>
      </c>
      <c r="D25" s="284"/>
      <c r="E25" s="281" t="str">
        <f>IF('[2]6. MAQUETTE'!D8&lt;&gt;"",'[2]6. MAQUETTE'!D8,"")</f>
        <v>HMULC111</v>
      </c>
      <c r="F25" s="284"/>
      <c r="G25" s="284"/>
      <c r="H25" s="285"/>
      <c r="I25" s="284"/>
      <c r="J25" s="284"/>
      <c r="K25" s="284"/>
      <c r="L25" s="286"/>
      <c r="M25" s="280"/>
    </row>
    <row r="26" spans="1:13" ht="15.75" thickBot="1" x14ac:dyDescent="0.3">
      <c r="A26" s="281" t="str">
        <f>IF('[2]6. MAQUETTE'!A9&lt;&gt;"",'[2]6. MAQUETTE'!A9,"")</f>
        <v>Unité d'enseignement</v>
      </c>
      <c r="B26" s="281" t="str">
        <f>IF('[2]6. MAQUETTE'!B9&lt;&gt;"",'[2]6. MAQUETTE'!B9,"")</f>
        <v>Littérature française2</v>
      </c>
      <c r="C26" s="281" t="str">
        <f>IF('[2]6. MAQUETTE'!C9&lt;&gt;"",'[2]6. MAQUETTE'!C9,"")</f>
        <v/>
      </c>
      <c r="D26" s="284"/>
      <c r="E26" s="281" t="str">
        <f>IF('[2]6. MAQUETTE'!D9&lt;&gt;"",'[2]6. MAQUETTE'!D9,"")</f>
        <v>HMULC102</v>
      </c>
      <c r="F26" s="284"/>
      <c r="G26" s="284"/>
      <c r="H26" s="285"/>
      <c r="I26" s="284"/>
      <c r="J26" s="284"/>
      <c r="K26" s="284"/>
      <c r="L26" s="286"/>
      <c r="M26" s="280"/>
    </row>
    <row r="27" spans="1:13" ht="15.75" thickBot="1" x14ac:dyDescent="0.3">
      <c r="A27" s="281" t="str">
        <f>IF('[2]6. MAQUETTE'!A10&lt;&gt;"",'[2]6. MAQUETTE'!A10,"")</f>
        <v>Unité d'enseignement</v>
      </c>
      <c r="B27" s="281" t="str">
        <f>IF('[2]6. MAQUETTE'!B10&lt;&gt;"",'[2]6. MAQUETTE'!B10,"")</f>
        <v>Langue française 2</v>
      </c>
      <c r="C27" s="281" t="str">
        <f>IF('[2]6. MAQUETTE'!C10&lt;&gt;"",'[2]6. MAQUETTE'!C10,"")</f>
        <v/>
      </c>
      <c r="D27" s="284"/>
      <c r="E27" s="281" t="str">
        <f>IF('[2]6. MAQUETTE'!D10&lt;&gt;"",'[2]6. MAQUETTE'!D10,"")</f>
        <v>HMULC300</v>
      </c>
      <c r="F27" s="284"/>
      <c r="G27" s="284"/>
      <c r="H27" s="285"/>
      <c r="I27" s="284"/>
      <c r="J27" s="284"/>
      <c r="K27" s="284"/>
      <c r="L27" s="286"/>
      <c r="M27" s="287"/>
    </row>
    <row r="28" spans="1:13" ht="15.75" thickBot="1" x14ac:dyDescent="0.3">
      <c r="A28" s="281" t="str">
        <f>IF('[2]6. MAQUETTE'!A11&lt;&gt;"",'[2]6. MAQUETTE'!A11,"")</f>
        <v>Unité d'enseignement</v>
      </c>
      <c r="B28" s="281" t="str">
        <f>IF('[2]6. MAQUETTE'!B11&lt;&gt;"",'[2]6. MAQUETTE'!B11,"")</f>
        <v>LGC2</v>
      </c>
      <c r="C28" s="281" t="str">
        <f>IF('[2]6. MAQUETTE'!C11&lt;&gt;"",'[2]6. MAQUETTE'!C11,"")</f>
        <v/>
      </c>
      <c r="D28" s="284"/>
      <c r="E28" s="281" t="str">
        <f>IF('[2]6. MAQUETTE'!D11&lt;&gt;"",'[2]6. MAQUETTE'!D11,"")</f>
        <v>HMULC103</v>
      </c>
      <c r="F28" s="284"/>
      <c r="G28" s="284"/>
      <c r="H28" s="285"/>
      <c r="I28" s="284"/>
      <c r="J28" s="284"/>
      <c r="K28" s="284"/>
      <c r="L28" s="286"/>
      <c r="M28" s="287"/>
    </row>
    <row r="29" spans="1:13" ht="15.75" thickBot="1" x14ac:dyDescent="0.3">
      <c r="A29" s="281" t="str">
        <f>IF('[2]6. MAQUETTE'!A12&lt;&gt;"",'[2]6. MAQUETTE'!A12,"")</f>
        <v/>
      </c>
      <c r="B29" s="281" t="str">
        <f>IF('[2]6. MAQUETTE'!B12&lt;&gt;"",'[2]6. MAQUETTE'!B12,"")</f>
        <v/>
      </c>
      <c r="C29" s="281" t="str">
        <f>IF('[2]6. MAQUETTE'!C12&lt;&gt;"",'[2]6. MAQUETTE'!C12,"")</f>
        <v/>
      </c>
      <c r="D29" s="284"/>
      <c r="E29" s="281" t="str">
        <f>IF('[2]6. MAQUETTE'!D12&lt;&gt;"",'[2]6. MAQUETTE'!D12,"")</f>
        <v/>
      </c>
      <c r="F29" s="284"/>
      <c r="G29" s="284"/>
      <c r="H29" s="285"/>
      <c r="I29" s="284"/>
      <c r="J29" s="284"/>
      <c r="K29" s="284"/>
      <c r="L29" s="286"/>
      <c r="M29" s="287"/>
    </row>
    <row r="30" spans="1:13" ht="15.75" thickBot="1" x14ac:dyDescent="0.3">
      <c r="A30" s="281" t="str">
        <f>IF('[2]6. MAQUETTE'!A13&lt;&gt;"",'[2]6. MAQUETTE'!A13,"")</f>
        <v/>
      </c>
      <c r="B30" s="281" t="str">
        <f>IF('[2]6. MAQUETTE'!B13&lt;&gt;"",'[2]6. MAQUETTE'!B13,"")</f>
        <v/>
      </c>
      <c r="C30" s="281" t="str">
        <f>IF('[2]6. MAQUETTE'!C13&lt;&gt;"",'[2]6. MAQUETTE'!C13,"")</f>
        <v/>
      </c>
      <c r="D30" s="284"/>
      <c r="E30" s="281" t="str">
        <f>IF('[2]6. MAQUETTE'!D13&lt;&gt;"",'[2]6. MAQUETTE'!D13,"")</f>
        <v/>
      </c>
      <c r="F30" s="284"/>
      <c r="G30" s="284"/>
      <c r="H30" s="285"/>
      <c r="I30" s="284"/>
      <c r="J30" s="284"/>
      <c r="K30" s="284"/>
      <c r="L30" s="286"/>
    </row>
    <row r="31" spans="1:13" ht="15.75" thickBot="1" x14ac:dyDescent="0.3">
      <c r="A31" s="281" t="str">
        <f>IF('[2]6. MAQUETTE'!A14&lt;&gt;"",'[2]6. MAQUETTE'!A14,"")</f>
        <v/>
      </c>
      <c r="B31" s="281" t="str">
        <f>IF('[2]6. MAQUETTE'!B14&lt;&gt;"",'[2]6. MAQUETTE'!B14,"")</f>
        <v/>
      </c>
      <c r="C31" s="281" t="str">
        <f>IF('[2]6. MAQUETTE'!C14&lt;&gt;"",'[2]6. MAQUETTE'!C14,"")</f>
        <v/>
      </c>
      <c r="D31" s="284"/>
      <c r="E31" s="281" t="str">
        <f>IF('[2]6. MAQUETTE'!D14&lt;&gt;"",'[2]6. MAQUETTE'!D14,"")</f>
        <v/>
      </c>
      <c r="F31" s="284"/>
      <c r="G31" s="284"/>
      <c r="H31" s="285"/>
      <c r="I31" s="284"/>
      <c r="J31" s="284"/>
      <c r="K31" s="284"/>
      <c r="L31" s="286"/>
    </row>
    <row r="32" spans="1:13" ht="15.75" outlineLevel="1" thickBot="1" x14ac:dyDescent="0.3">
      <c r="A32" s="281" t="str">
        <f>IF('[2]6. MAQUETTE'!A15&lt;&gt;"",'[2]6. MAQUETTE'!A15,"")</f>
        <v/>
      </c>
      <c r="B32" s="281" t="str">
        <f>IF('[2]6. MAQUETTE'!B15&lt;&gt;"",'[2]6. MAQUETTE'!B15,"")</f>
        <v/>
      </c>
      <c r="C32" s="281" t="str">
        <f>IF('[2]6. MAQUETTE'!C15&lt;&gt;"",'[2]6. MAQUETTE'!C15,"")</f>
        <v/>
      </c>
      <c r="D32" s="284"/>
      <c r="E32" s="281" t="str">
        <f>IF('[2]6. MAQUETTE'!D15&lt;&gt;"",'[2]6. MAQUETTE'!D15,"")</f>
        <v/>
      </c>
      <c r="F32" s="284"/>
      <c r="G32" s="284"/>
      <c r="H32" s="285"/>
      <c r="I32" s="284"/>
      <c r="J32" s="284"/>
      <c r="K32" s="284"/>
      <c r="L32" s="286"/>
    </row>
    <row r="33" spans="1:12" ht="15.75" outlineLevel="1" thickBot="1" x14ac:dyDescent="0.3">
      <c r="A33" s="281" t="str">
        <f>IF('[2]6. MAQUETTE'!A16&lt;&gt;"",'[2]6. MAQUETTE'!A16,"")</f>
        <v/>
      </c>
      <c r="B33" s="281" t="str">
        <f>IF('[2]6. MAQUETTE'!B16&lt;&gt;"",'[2]6. MAQUETTE'!B16,"")</f>
        <v/>
      </c>
      <c r="C33" s="281" t="str">
        <f>IF('[2]6. MAQUETTE'!C16&lt;&gt;"",'[2]6. MAQUETTE'!C16,"")</f>
        <v/>
      </c>
      <c r="D33" s="284"/>
      <c r="E33" s="281" t="str">
        <f>IF('[2]6. MAQUETTE'!D16&lt;&gt;"",'[2]6. MAQUETTE'!D16,"")</f>
        <v/>
      </c>
      <c r="F33" s="284"/>
      <c r="G33" s="284"/>
      <c r="H33" s="285"/>
      <c r="I33" s="284"/>
      <c r="J33" s="284"/>
      <c r="K33" s="284"/>
      <c r="L33" s="286"/>
    </row>
    <row r="34" spans="1:12" ht="15.75" outlineLevel="1" thickBot="1" x14ac:dyDescent="0.3">
      <c r="A34" s="281" t="str">
        <f>IF('[2]6. MAQUETTE'!A17&lt;&gt;"",'[2]6. MAQUETTE'!A17,"")</f>
        <v/>
      </c>
      <c r="B34" s="281" t="str">
        <f>IF('[2]6. MAQUETTE'!B17&lt;&gt;"",'[2]6. MAQUETTE'!B17,"")</f>
        <v/>
      </c>
      <c r="C34" s="281" t="str">
        <f>IF('[2]6. MAQUETTE'!C17&lt;&gt;"",'[2]6. MAQUETTE'!C17,"")</f>
        <v/>
      </c>
      <c r="D34" s="284"/>
      <c r="E34" s="281" t="str">
        <f>IF('[2]6. MAQUETTE'!D17&lt;&gt;"",'[2]6. MAQUETTE'!D17,"")</f>
        <v/>
      </c>
      <c r="F34" s="284"/>
      <c r="G34" s="284"/>
      <c r="H34" s="285"/>
      <c r="I34" s="284"/>
      <c r="J34" s="284"/>
      <c r="K34" s="284"/>
      <c r="L34" s="286"/>
    </row>
    <row r="35" spans="1:12" ht="15.75" outlineLevel="1" thickBot="1" x14ac:dyDescent="0.3">
      <c r="A35" s="281" t="str">
        <f>IF('[2]6. MAQUETTE'!A18&lt;&gt;"",'[2]6. MAQUETTE'!A18,"")</f>
        <v/>
      </c>
      <c r="B35" s="281" t="str">
        <f>IF('[2]6. MAQUETTE'!B18&lt;&gt;"",'[2]6. MAQUETTE'!B18,"")</f>
        <v/>
      </c>
      <c r="C35" s="281" t="str">
        <f>IF('[2]6. MAQUETTE'!C18&lt;&gt;"",'[2]6. MAQUETTE'!C18,"")</f>
        <v/>
      </c>
      <c r="D35" s="284"/>
      <c r="E35" s="281" t="str">
        <f>IF('[2]6. MAQUETTE'!D18&lt;&gt;"",'[2]6. MAQUETTE'!D18,"")</f>
        <v/>
      </c>
      <c r="F35" s="284"/>
      <c r="G35" s="284"/>
      <c r="H35" s="285"/>
      <c r="I35" s="284"/>
      <c r="J35" s="284"/>
      <c r="K35" s="284"/>
      <c r="L35" s="286"/>
    </row>
    <row r="36" spans="1:12" ht="15.75" outlineLevel="1" thickBot="1" x14ac:dyDescent="0.3">
      <c r="A36" s="281" t="str">
        <f>IF('[2]6. MAQUETTE'!A19&lt;&gt;"",'[2]6. MAQUETTE'!A19,"")</f>
        <v/>
      </c>
      <c r="B36" s="281" t="str">
        <f>IF('[2]6. MAQUETTE'!B19&lt;&gt;"",'[2]6. MAQUETTE'!B19,"")</f>
        <v/>
      </c>
      <c r="C36" s="281" t="str">
        <f>IF('[2]6. MAQUETTE'!C19&lt;&gt;"",'[2]6. MAQUETTE'!C19,"")</f>
        <v/>
      </c>
      <c r="D36" s="284"/>
      <c r="E36" s="281" t="str">
        <f>IF('[2]6. MAQUETTE'!D19&lt;&gt;"",'[2]6. MAQUETTE'!D19,"")</f>
        <v/>
      </c>
      <c r="F36" s="284"/>
      <c r="G36" s="284"/>
      <c r="H36" s="285"/>
      <c r="I36" s="284"/>
      <c r="J36" s="284"/>
      <c r="K36" s="284"/>
      <c r="L36" s="286"/>
    </row>
    <row r="37" spans="1:12" ht="15.75" outlineLevel="1" thickBot="1" x14ac:dyDescent="0.3">
      <c r="A37" s="281" t="str">
        <f>IF('[2]6. MAQUETTE'!A20&lt;&gt;"",'[2]6. MAQUETTE'!A20,"")</f>
        <v/>
      </c>
      <c r="B37" s="281" t="str">
        <f>IF('[2]6. MAQUETTE'!B20&lt;&gt;"",'[2]6. MAQUETTE'!B20,"")</f>
        <v/>
      </c>
      <c r="C37" s="281" t="str">
        <f>IF('[2]6. MAQUETTE'!C20&lt;&gt;"",'[2]6. MAQUETTE'!C20,"")</f>
        <v/>
      </c>
      <c r="D37" s="284"/>
      <c r="E37" s="281" t="str">
        <f>IF('[2]6. MAQUETTE'!D20&lt;&gt;"",'[2]6. MAQUETTE'!D20,"")</f>
        <v/>
      </c>
      <c r="F37" s="284"/>
      <c r="G37" s="284"/>
      <c r="H37" s="285"/>
      <c r="I37" s="284"/>
      <c r="J37" s="284"/>
      <c r="K37" s="284"/>
      <c r="L37" s="286"/>
    </row>
    <row r="38" spans="1:12" ht="15.75" outlineLevel="1" thickBot="1" x14ac:dyDescent="0.3">
      <c r="A38" s="281" t="str">
        <f>IF('[2]6. MAQUETTE'!A21&lt;&gt;"",'[2]6. MAQUETTE'!A21,"")</f>
        <v/>
      </c>
      <c r="B38" s="281" t="str">
        <f>IF('[2]6. MAQUETTE'!B21&lt;&gt;"",'[2]6. MAQUETTE'!B21,"")</f>
        <v/>
      </c>
      <c r="C38" s="281" t="str">
        <f>IF('[2]6. MAQUETTE'!C21&lt;&gt;"",'[2]6. MAQUETTE'!C21,"")</f>
        <v/>
      </c>
      <c r="D38" s="284"/>
      <c r="E38" s="281" t="str">
        <f>IF('[2]6. MAQUETTE'!D21&lt;&gt;"",'[2]6. MAQUETTE'!D21,"")</f>
        <v/>
      </c>
      <c r="F38" s="284"/>
      <c r="G38" s="284"/>
      <c r="H38" s="285"/>
      <c r="I38" s="284"/>
      <c r="J38" s="284"/>
      <c r="K38" s="284"/>
      <c r="L38" s="286"/>
    </row>
    <row r="39" spans="1:12" ht="15.75" outlineLevel="1" thickBot="1" x14ac:dyDescent="0.3">
      <c r="A39" s="281" t="str">
        <f>IF('[2]6. MAQUETTE'!A22&lt;&gt;"",'[2]6. MAQUETTE'!A22,"")</f>
        <v/>
      </c>
      <c r="B39" s="281" t="str">
        <f>IF('[2]6. MAQUETTE'!B22&lt;&gt;"",'[2]6. MAQUETTE'!B22,"")</f>
        <v/>
      </c>
      <c r="C39" s="281" t="str">
        <f>IF('[2]6. MAQUETTE'!C22&lt;&gt;"",'[2]6. MAQUETTE'!C22,"")</f>
        <v/>
      </c>
      <c r="D39" s="284"/>
      <c r="E39" s="281" t="str">
        <f>IF('[2]6. MAQUETTE'!D22&lt;&gt;"",'[2]6. MAQUETTE'!D22,"")</f>
        <v/>
      </c>
      <c r="F39" s="284"/>
      <c r="G39" s="284"/>
      <c r="H39" s="285"/>
      <c r="I39" s="284"/>
      <c r="J39" s="284"/>
      <c r="K39" s="284"/>
      <c r="L39" s="286"/>
    </row>
    <row r="40" spans="1:12" ht="15.75" outlineLevel="1" thickBot="1" x14ac:dyDescent="0.3">
      <c r="A40" s="281" t="str">
        <f>IF('[2]6. MAQUETTE'!A23&lt;&gt;"",'[2]6. MAQUETTE'!A23,"")</f>
        <v/>
      </c>
      <c r="B40" s="281" t="str">
        <f>IF('[2]6. MAQUETTE'!B23&lt;&gt;"",'[2]6. MAQUETTE'!B23,"")</f>
        <v/>
      </c>
      <c r="C40" s="281" t="str">
        <f>IF('[2]6. MAQUETTE'!C23&lt;&gt;"",'[2]6. MAQUETTE'!C23,"")</f>
        <v/>
      </c>
      <c r="D40" s="284"/>
      <c r="E40" s="281" t="str">
        <f>IF('[2]6. MAQUETTE'!D23&lt;&gt;"",'[2]6. MAQUETTE'!D23,"")</f>
        <v/>
      </c>
      <c r="F40" s="284"/>
      <c r="G40" s="284"/>
      <c r="H40" s="285"/>
      <c r="I40" s="284"/>
      <c r="J40" s="284"/>
      <c r="K40" s="284"/>
      <c r="L40" s="286"/>
    </row>
    <row r="41" spans="1:12" ht="15.75" outlineLevel="1" thickBot="1" x14ac:dyDescent="0.3">
      <c r="A41" s="281" t="str">
        <f>IF('[2]6. MAQUETTE'!A24&lt;&gt;"",'[2]6. MAQUETTE'!A24,"")</f>
        <v/>
      </c>
      <c r="B41" s="281" t="str">
        <f>IF('[2]6. MAQUETTE'!B24&lt;&gt;"",'[2]6. MAQUETTE'!B24,"")</f>
        <v/>
      </c>
      <c r="C41" s="281" t="str">
        <f>IF('[2]6. MAQUETTE'!C24&lt;&gt;"",'[2]6. MAQUETTE'!C24,"")</f>
        <v/>
      </c>
      <c r="D41" s="284"/>
      <c r="E41" s="281" t="str">
        <f>IF('[2]6. MAQUETTE'!D24&lt;&gt;"",'[2]6. MAQUETTE'!D24,"")</f>
        <v/>
      </c>
      <c r="F41" s="284"/>
      <c r="G41" s="284"/>
      <c r="H41" s="285"/>
      <c r="I41" s="284"/>
      <c r="J41" s="284"/>
      <c r="K41" s="284"/>
      <c r="L41" s="286"/>
    </row>
    <row r="42" spans="1:12" ht="15.75" outlineLevel="1" thickBot="1" x14ac:dyDescent="0.3">
      <c r="A42" s="281" t="str">
        <f>IF('[2]6. MAQUETTE'!A25&lt;&gt;"",'[2]6. MAQUETTE'!A25,"")</f>
        <v/>
      </c>
      <c r="B42" s="281" t="str">
        <f>IF('[2]6. MAQUETTE'!B25&lt;&gt;"",'[2]6. MAQUETTE'!B25,"")</f>
        <v/>
      </c>
      <c r="C42" s="281" t="str">
        <f>IF('[2]6. MAQUETTE'!C25&lt;&gt;"",'[2]6. MAQUETTE'!C25,"")</f>
        <v/>
      </c>
      <c r="D42" s="284"/>
      <c r="E42" s="281" t="str">
        <f>IF('[2]6. MAQUETTE'!D25&lt;&gt;"",'[2]6. MAQUETTE'!D25,"")</f>
        <v/>
      </c>
      <c r="F42" s="284"/>
      <c r="G42" s="284"/>
      <c r="H42" s="285"/>
      <c r="I42" s="284"/>
      <c r="J42" s="284"/>
      <c r="K42" s="284"/>
      <c r="L42" s="286"/>
    </row>
    <row r="43" spans="1:12" ht="15.75" outlineLevel="1" thickBot="1" x14ac:dyDescent="0.3">
      <c r="A43" s="281" t="str">
        <f>IF('[2]6. MAQUETTE'!A26&lt;&gt;"",'[2]6. MAQUETTE'!A26,"")</f>
        <v/>
      </c>
      <c r="B43" s="281" t="str">
        <f>IF('[2]6. MAQUETTE'!B26&lt;&gt;"",'[2]6. MAQUETTE'!B26,"")</f>
        <v/>
      </c>
      <c r="C43" s="281" t="str">
        <f>IF('[2]6. MAQUETTE'!C26&lt;&gt;"",'[2]6. MAQUETTE'!C26,"")</f>
        <v/>
      </c>
      <c r="D43" s="284"/>
      <c r="E43" s="281" t="str">
        <f>IF('[2]6. MAQUETTE'!D26&lt;&gt;"",'[2]6. MAQUETTE'!D26,"")</f>
        <v/>
      </c>
      <c r="F43" s="284"/>
      <c r="G43" s="284"/>
      <c r="H43" s="285"/>
      <c r="I43" s="284"/>
      <c r="J43" s="284"/>
      <c r="K43" s="284"/>
      <c r="L43" s="286"/>
    </row>
    <row r="44" spans="1:12" ht="15.75" outlineLevel="1" thickBot="1" x14ac:dyDescent="0.3">
      <c r="A44" s="281" t="str">
        <f>IF('[2]6. MAQUETTE'!A27&lt;&gt;"",'[2]6. MAQUETTE'!A27,"")</f>
        <v/>
      </c>
      <c r="B44" s="281" t="str">
        <f>IF('[2]6. MAQUETTE'!B27&lt;&gt;"",'[2]6. MAQUETTE'!B27,"")</f>
        <v/>
      </c>
      <c r="C44" s="281" t="str">
        <f>IF('[2]6. MAQUETTE'!C27&lt;&gt;"",'[2]6. MAQUETTE'!C27,"")</f>
        <v/>
      </c>
      <c r="D44" s="284"/>
      <c r="E44" s="281" t="str">
        <f>IF('[2]6. MAQUETTE'!D27&lt;&gt;"",'[2]6. MAQUETTE'!D27,"")</f>
        <v/>
      </c>
      <c r="F44" s="284"/>
      <c r="G44" s="284"/>
      <c r="H44" s="285"/>
      <c r="I44" s="284"/>
      <c r="J44" s="284"/>
      <c r="K44" s="284"/>
      <c r="L44" s="286"/>
    </row>
    <row r="45" spans="1:12" ht="15.75" outlineLevel="1" thickBot="1" x14ac:dyDescent="0.3">
      <c r="A45" s="281" t="str">
        <f>IF('[2]6. MAQUETTE'!A28&lt;&gt;"",'[2]6. MAQUETTE'!A28,"")</f>
        <v/>
      </c>
      <c r="B45" s="281" t="str">
        <f>IF('[2]6. MAQUETTE'!B28&lt;&gt;"",'[2]6. MAQUETTE'!B28,"")</f>
        <v/>
      </c>
      <c r="C45" s="281" t="str">
        <f>IF('[2]6. MAQUETTE'!C28&lt;&gt;"",'[2]6. MAQUETTE'!C28,"")</f>
        <v/>
      </c>
      <c r="D45" s="284"/>
      <c r="E45" s="281" t="str">
        <f>IF('[2]6. MAQUETTE'!D28&lt;&gt;"",'[2]6. MAQUETTE'!D28,"")</f>
        <v/>
      </c>
      <c r="F45" s="284"/>
      <c r="G45" s="284"/>
      <c r="H45" s="285"/>
      <c r="I45" s="284"/>
      <c r="J45" s="284"/>
      <c r="K45" s="284"/>
      <c r="L45" s="286"/>
    </row>
    <row r="46" spans="1:12" ht="15.75" outlineLevel="1" thickBot="1" x14ac:dyDescent="0.3">
      <c r="A46" s="281" t="str">
        <f>IF('[2]6. MAQUETTE'!A29&lt;&gt;"",'[2]6. MAQUETTE'!A29,"")</f>
        <v/>
      </c>
      <c r="B46" s="281" t="str">
        <f>IF('[2]6. MAQUETTE'!B29&lt;&gt;"",'[2]6. MAQUETTE'!B29,"")</f>
        <v/>
      </c>
      <c r="C46" s="281" t="str">
        <f>IF('[2]6. MAQUETTE'!C29&lt;&gt;"",'[2]6. MAQUETTE'!C29,"")</f>
        <v/>
      </c>
      <c r="D46" s="284"/>
      <c r="E46" s="281" t="str">
        <f>IF('[2]6. MAQUETTE'!D29&lt;&gt;"",'[2]6. MAQUETTE'!D29,"")</f>
        <v/>
      </c>
      <c r="F46" s="284"/>
      <c r="G46" s="284"/>
      <c r="H46" s="285"/>
      <c r="I46" s="284"/>
      <c r="J46" s="284"/>
      <c r="K46" s="284"/>
      <c r="L46" s="286"/>
    </row>
    <row r="47" spans="1:12" ht="15.75" outlineLevel="1" thickBot="1" x14ac:dyDescent="0.3">
      <c r="A47" s="281" t="str">
        <f>IF('[2]6. MAQUETTE'!A30&lt;&gt;"",'[2]6. MAQUETTE'!A30,"")</f>
        <v/>
      </c>
      <c r="B47" s="281" t="str">
        <f>IF('[2]6. MAQUETTE'!B30&lt;&gt;"",'[2]6. MAQUETTE'!B30,"")</f>
        <v/>
      </c>
      <c r="C47" s="281" t="str">
        <f>IF('[2]6. MAQUETTE'!C30&lt;&gt;"",'[2]6. MAQUETTE'!C30,"")</f>
        <v/>
      </c>
      <c r="D47" s="284"/>
      <c r="E47" s="281" t="str">
        <f>IF('[2]6. MAQUETTE'!D30&lt;&gt;"",'[2]6. MAQUETTE'!D30,"")</f>
        <v/>
      </c>
      <c r="F47" s="284"/>
      <c r="G47" s="284"/>
      <c r="H47" s="285"/>
      <c r="I47" s="284"/>
      <c r="J47" s="284"/>
      <c r="K47" s="284"/>
      <c r="L47" s="286"/>
    </row>
    <row r="48" spans="1:12" ht="15.75" outlineLevel="1" thickBot="1" x14ac:dyDescent="0.3">
      <c r="A48" s="281" t="str">
        <f>IF('[2]6. MAQUETTE'!A31&lt;&gt;"",'[2]6. MAQUETTE'!A31,"")</f>
        <v/>
      </c>
      <c r="B48" s="281" t="str">
        <f>IF('[2]6. MAQUETTE'!B31&lt;&gt;"",'[2]6. MAQUETTE'!B31,"")</f>
        <v/>
      </c>
      <c r="C48" s="281" t="str">
        <f>IF('[2]6. MAQUETTE'!C31&lt;&gt;"",'[2]6. MAQUETTE'!C31,"")</f>
        <v/>
      </c>
      <c r="D48" s="284"/>
      <c r="E48" s="281" t="str">
        <f>IF('[2]6. MAQUETTE'!D31&lt;&gt;"",'[2]6. MAQUETTE'!D31,"")</f>
        <v/>
      </c>
      <c r="F48" s="284"/>
      <c r="G48" s="284"/>
      <c r="H48" s="285"/>
      <c r="I48" s="284"/>
      <c r="J48" s="284"/>
      <c r="K48" s="284"/>
      <c r="L48" s="286"/>
    </row>
    <row r="49" spans="1:12" ht="15.75" outlineLevel="1" thickBot="1" x14ac:dyDescent="0.3">
      <c r="A49" s="281" t="str">
        <f>IF('[2]6. MAQUETTE'!A32&lt;&gt;"",'[2]6. MAQUETTE'!A32,"")</f>
        <v/>
      </c>
      <c r="B49" s="281" t="str">
        <f>IF('[2]6. MAQUETTE'!B32&lt;&gt;"",'[2]6. MAQUETTE'!B32,"")</f>
        <v/>
      </c>
      <c r="C49" s="281" t="str">
        <f>IF('[2]6. MAQUETTE'!C32&lt;&gt;"",'[2]6. MAQUETTE'!C32,"")</f>
        <v/>
      </c>
      <c r="D49" s="284"/>
      <c r="E49" s="281" t="str">
        <f>IF('[2]6. MAQUETTE'!D32&lt;&gt;"",'[2]6. MAQUETTE'!D32,"")</f>
        <v/>
      </c>
      <c r="F49" s="284"/>
      <c r="G49" s="284"/>
      <c r="H49" s="285"/>
      <c r="I49" s="284"/>
      <c r="J49" s="284"/>
      <c r="K49" s="284"/>
      <c r="L49" s="286"/>
    </row>
    <row r="50" spans="1:12" ht="15.75" outlineLevel="1" thickBot="1" x14ac:dyDescent="0.3">
      <c r="A50" s="281" t="str">
        <f>IF('[2]6. MAQUETTE'!A33&lt;&gt;"",'[2]6. MAQUETTE'!A33,"")</f>
        <v/>
      </c>
      <c r="B50" s="281" t="str">
        <f>IF('[2]6. MAQUETTE'!B33&lt;&gt;"",'[2]6. MAQUETTE'!B33,"")</f>
        <v/>
      </c>
      <c r="C50" s="281" t="str">
        <f>IF('[2]6. MAQUETTE'!C33&lt;&gt;"",'[2]6. MAQUETTE'!C33,"")</f>
        <v/>
      </c>
      <c r="D50" s="284"/>
      <c r="E50" s="281" t="str">
        <f>IF('[2]6. MAQUETTE'!D33&lt;&gt;"",'[2]6. MAQUETTE'!D33,"")</f>
        <v/>
      </c>
      <c r="F50" s="284"/>
      <c r="G50" s="284"/>
      <c r="H50" s="285"/>
      <c r="I50" s="284"/>
      <c r="J50" s="284"/>
      <c r="K50" s="284"/>
      <c r="L50" s="286"/>
    </row>
    <row r="51" spans="1:12" ht="15.75" outlineLevel="1" thickBot="1" x14ac:dyDescent="0.3">
      <c r="A51" s="281" t="str">
        <f>IF('[2]6. MAQUETTE'!A34&lt;&gt;"",'[2]6. MAQUETTE'!A34,"")</f>
        <v/>
      </c>
      <c r="B51" s="281" t="str">
        <f>IF('[2]6. MAQUETTE'!B34&lt;&gt;"",'[2]6. MAQUETTE'!B34,"")</f>
        <v/>
      </c>
      <c r="C51" s="281" t="str">
        <f>IF('[2]6. MAQUETTE'!C34&lt;&gt;"",'[2]6. MAQUETTE'!C34,"")</f>
        <v/>
      </c>
      <c r="D51" s="284"/>
      <c r="E51" s="281" t="str">
        <f>IF('[2]6. MAQUETTE'!D34&lt;&gt;"",'[2]6. MAQUETTE'!D34,"")</f>
        <v/>
      </c>
      <c r="F51" s="284"/>
      <c r="G51" s="284"/>
      <c r="H51" s="285"/>
      <c r="I51" s="284"/>
      <c r="J51" s="284"/>
      <c r="K51" s="284"/>
      <c r="L51" s="286"/>
    </row>
    <row r="52" spans="1:12" ht="15.75" outlineLevel="1" thickBot="1" x14ac:dyDescent="0.3">
      <c r="A52" s="281" t="str">
        <f>IF('[2]6. MAQUETTE'!A35&lt;&gt;"",'[2]6. MAQUETTE'!A35,"")</f>
        <v/>
      </c>
      <c r="B52" s="281" t="str">
        <f>IF('[2]6. MAQUETTE'!B35&lt;&gt;"",'[2]6. MAQUETTE'!B35,"")</f>
        <v/>
      </c>
      <c r="C52" s="281" t="str">
        <f>IF('[2]6. MAQUETTE'!C35&lt;&gt;"",'[2]6. MAQUETTE'!C35,"")</f>
        <v/>
      </c>
      <c r="D52" s="288"/>
      <c r="E52" s="281" t="str">
        <f>IF('[2]6. MAQUETTE'!D35&lt;&gt;"",'[2]6. MAQUETTE'!D35,"")</f>
        <v/>
      </c>
      <c r="F52" s="288"/>
      <c r="G52" s="288"/>
      <c r="H52" s="289"/>
      <c r="I52" s="288"/>
      <c r="J52" s="288"/>
      <c r="K52" s="288"/>
      <c r="L52" s="290"/>
    </row>
    <row r="53" spans="1:12" ht="15.75" thickBot="1" x14ac:dyDescent="0.3"/>
    <row r="54" spans="1:12" ht="15.75" thickBot="1" x14ac:dyDescent="0.3">
      <c r="A54" s="271" t="s">
        <v>117</v>
      </c>
      <c r="B54" s="272"/>
      <c r="C54" s="272"/>
      <c r="D54" s="272"/>
      <c r="E54" s="272"/>
      <c r="F54" s="272"/>
      <c r="G54" s="272"/>
      <c r="H54" s="272"/>
      <c r="I54" s="272"/>
      <c r="J54" s="272"/>
      <c r="K54" s="272"/>
      <c r="L54" s="272"/>
    </row>
    <row r="55" spans="1:12" ht="28.5" customHeight="1" thickBot="1" x14ac:dyDescent="0.3">
      <c r="A55" s="291"/>
      <c r="B55" s="292"/>
      <c r="C55" s="291"/>
      <c r="D55" s="293"/>
      <c r="E55" s="293"/>
      <c r="F55" s="293"/>
      <c r="G55" s="293"/>
      <c r="H55" s="293"/>
      <c r="I55" s="293"/>
      <c r="J55" s="274" t="s">
        <v>357</v>
      </c>
      <c r="K55" s="444" t="s">
        <v>358</v>
      </c>
      <c r="L55" s="445"/>
    </row>
    <row r="56" spans="1:12" ht="45.75" thickBot="1" x14ac:dyDescent="0.3">
      <c r="A56" s="275" t="s">
        <v>336</v>
      </c>
      <c r="B56" s="275" t="s">
        <v>348</v>
      </c>
      <c r="C56" s="275" t="s">
        <v>112</v>
      </c>
      <c r="D56" s="275" t="s">
        <v>113</v>
      </c>
      <c r="E56" s="275" t="s">
        <v>338</v>
      </c>
      <c r="F56" s="275" t="s">
        <v>359</v>
      </c>
      <c r="G56" s="275" t="s">
        <v>360</v>
      </c>
      <c r="H56" s="275" t="s">
        <v>361</v>
      </c>
      <c r="I56" s="275" t="s">
        <v>362</v>
      </c>
      <c r="J56" s="275" t="s">
        <v>363</v>
      </c>
      <c r="K56" s="275" t="s">
        <v>198</v>
      </c>
      <c r="L56" s="294" t="s">
        <v>364</v>
      </c>
    </row>
    <row r="57" spans="1:12" ht="15.75" thickBot="1" x14ac:dyDescent="0.3">
      <c r="A57" s="281" t="str">
        <f>IF('[2]6. MAQUETTE'!A41&lt;&gt;"",'[2]6. MAQUETTE'!A41,"")</f>
        <v/>
      </c>
      <c r="B57" s="281" t="str">
        <f>IF('[2]6. MAQUETTE'!B41&lt;&gt;"",'[2]6. MAQUETTE'!B41,"")</f>
        <v/>
      </c>
      <c r="C57" s="281" t="str">
        <f>IF('[2]6. MAQUETTE'!C41&lt;&gt;"",'[2]6. MAQUETTE'!C41,"")</f>
        <v/>
      </c>
      <c r="D57" s="281"/>
      <c r="E57" s="281" t="str">
        <f>IF('[2]6. MAQUETTE'!D41&lt;&gt;"",'[2]6. MAQUETTE'!D41,"")</f>
        <v/>
      </c>
      <c r="F57" s="281"/>
      <c r="G57" s="281"/>
      <c r="H57" s="282"/>
      <c r="I57" s="281"/>
      <c r="J57" s="281"/>
      <c r="K57" s="281"/>
      <c r="L57" s="283"/>
    </row>
    <row r="58" spans="1:12" ht="15.75" thickBot="1" x14ac:dyDescent="0.3">
      <c r="A58" s="281" t="str">
        <f>IF('[2]6. MAQUETTE'!A42&lt;&gt;"",'[2]6. MAQUETTE'!A42,"")</f>
        <v/>
      </c>
      <c r="B58" s="281" t="str">
        <f>IF('[2]6. MAQUETTE'!B42&lt;&gt;"",'[2]6. MAQUETTE'!B42,"")</f>
        <v/>
      </c>
      <c r="C58" s="281" t="str">
        <f>IF('[2]6. MAQUETTE'!C42&lt;&gt;"",'[2]6. MAQUETTE'!C42,"")</f>
        <v/>
      </c>
      <c r="D58" s="284"/>
      <c r="E58" s="281" t="str">
        <f>IF('[2]6. MAQUETTE'!D42&lt;&gt;"",'[2]6. MAQUETTE'!D42,"")</f>
        <v/>
      </c>
      <c r="F58" s="284"/>
      <c r="G58" s="284"/>
      <c r="H58" s="285"/>
      <c r="I58" s="284"/>
      <c r="J58" s="284"/>
      <c r="K58" s="284"/>
      <c r="L58" s="286"/>
    </row>
    <row r="59" spans="1:12" ht="15.75" thickBot="1" x14ac:dyDescent="0.3">
      <c r="A59" s="281" t="str">
        <f>IF('[2]6. MAQUETTE'!A43&lt;&gt;"",'[2]6. MAQUETTE'!A43,"")</f>
        <v/>
      </c>
      <c r="B59" s="281" t="str">
        <f>IF('[2]6. MAQUETTE'!B43&lt;&gt;"",'[2]6. MAQUETTE'!B43,"")</f>
        <v/>
      </c>
      <c r="C59" s="281" t="str">
        <f>IF('[2]6. MAQUETTE'!C43&lt;&gt;"",'[2]6. MAQUETTE'!C43,"")</f>
        <v/>
      </c>
      <c r="D59" s="284"/>
      <c r="E59" s="281" t="str">
        <f>IF('[2]6. MAQUETTE'!D43&lt;&gt;"",'[2]6. MAQUETTE'!D43,"")</f>
        <v/>
      </c>
      <c r="F59" s="284"/>
      <c r="G59" s="284"/>
      <c r="H59" s="285"/>
      <c r="I59" s="284"/>
      <c r="J59" s="284"/>
      <c r="K59" s="284"/>
      <c r="L59" s="286"/>
    </row>
    <row r="60" spans="1:12" ht="15.75" thickBot="1" x14ac:dyDescent="0.3">
      <c r="A60" s="281" t="str">
        <f>IF('[2]6. MAQUETTE'!A44&lt;&gt;"",'[2]6. MAQUETTE'!A44,"")</f>
        <v/>
      </c>
      <c r="B60" s="281" t="str">
        <f>IF('[2]6. MAQUETTE'!B44&lt;&gt;"",'[2]6. MAQUETTE'!B44,"")</f>
        <v/>
      </c>
      <c r="C60" s="281" t="str">
        <f>IF('[2]6. MAQUETTE'!C44&lt;&gt;"",'[2]6. MAQUETTE'!C44,"")</f>
        <v/>
      </c>
      <c r="D60" s="284"/>
      <c r="E60" s="281" t="str">
        <f>IF('[2]6. MAQUETTE'!D44&lt;&gt;"",'[2]6. MAQUETTE'!D44,"")</f>
        <v/>
      </c>
      <c r="F60" s="284"/>
      <c r="G60" s="284"/>
      <c r="H60" s="285"/>
      <c r="I60" s="284"/>
      <c r="J60" s="284"/>
      <c r="K60" s="284"/>
      <c r="L60" s="286"/>
    </row>
    <row r="61" spans="1:12" ht="15.75" thickBot="1" x14ac:dyDescent="0.3">
      <c r="A61" s="281" t="str">
        <f>IF('[2]6. MAQUETTE'!A45&lt;&gt;"",'[2]6. MAQUETTE'!A45,"")</f>
        <v/>
      </c>
      <c r="B61" s="281" t="str">
        <f>IF('[2]6. MAQUETTE'!B45&lt;&gt;"",'[2]6. MAQUETTE'!B45,"")</f>
        <v/>
      </c>
      <c r="C61" s="281" t="str">
        <f>IF('[2]6. MAQUETTE'!C45&lt;&gt;"",'[2]6. MAQUETTE'!C45,"")</f>
        <v/>
      </c>
      <c r="D61" s="284"/>
      <c r="E61" s="281" t="str">
        <f>IF('[2]6. MAQUETTE'!D45&lt;&gt;"",'[2]6. MAQUETTE'!D45,"")</f>
        <v/>
      </c>
      <c r="F61" s="284"/>
      <c r="G61" s="284"/>
      <c r="H61" s="285"/>
      <c r="I61" s="284"/>
      <c r="J61" s="284"/>
      <c r="K61" s="284"/>
      <c r="L61" s="286"/>
    </row>
    <row r="62" spans="1:12" ht="15.75" thickBot="1" x14ac:dyDescent="0.3">
      <c r="A62" s="281" t="str">
        <f>IF('[2]6. MAQUETTE'!A46&lt;&gt;"",'[2]6. MAQUETTE'!A46,"")</f>
        <v/>
      </c>
      <c r="B62" s="281" t="str">
        <f>IF('[2]6. MAQUETTE'!B46&lt;&gt;"",'[2]6. MAQUETTE'!B46,"")</f>
        <v/>
      </c>
      <c r="C62" s="281" t="str">
        <f>IF('[2]6. MAQUETTE'!C46&lt;&gt;"",'[2]6. MAQUETTE'!C46,"")</f>
        <v/>
      </c>
      <c r="D62" s="284"/>
      <c r="E62" s="281" t="str">
        <f>IF('[2]6. MAQUETTE'!D46&lt;&gt;"",'[2]6. MAQUETTE'!D46,"")</f>
        <v/>
      </c>
      <c r="F62" s="284"/>
      <c r="G62" s="284"/>
      <c r="H62" s="285"/>
      <c r="I62" s="284"/>
      <c r="J62" s="284"/>
      <c r="K62" s="284"/>
      <c r="L62" s="286"/>
    </row>
    <row r="63" spans="1:12" ht="15.75" thickBot="1" x14ac:dyDescent="0.3">
      <c r="A63" s="281" t="str">
        <f>IF('[2]6. MAQUETTE'!A47&lt;&gt;"",'[2]6. MAQUETTE'!A47,"")</f>
        <v/>
      </c>
      <c r="B63" s="281" t="str">
        <f>IF('[2]6. MAQUETTE'!B47&lt;&gt;"",'[2]6. MAQUETTE'!B47,"")</f>
        <v/>
      </c>
      <c r="C63" s="281" t="str">
        <f>IF('[2]6. MAQUETTE'!C47&lt;&gt;"",'[2]6. MAQUETTE'!C47,"")</f>
        <v/>
      </c>
      <c r="D63" s="284"/>
      <c r="E63" s="281" t="str">
        <f>IF('[2]6. MAQUETTE'!D47&lt;&gt;"",'[2]6. MAQUETTE'!D47,"")</f>
        <v/>
      </c>
      <c r="F63" s="284"/>
      <c r="G63" s="284"/>
      <c r="H63" s="285"/>
      <c r="I63" s="284"/>
      <c r="J63" s="284"/>
      <c r="K63" s="284"/>
      <c r="L63" s="286"/>
    </row>
    <row r="64" spans="1:12" ht="15.75" thickBot="1" x14ac:dyDescent="0.3">
      <c r="A64" s="281" t="str">
        <f>IF('[2]6. MAQUETTE'!A48&lt;&gt;"",'[2]6. MAQUETTE'!A48,"")</f>
        <v/>
      </c>
      <c r="B64" s="281" t="str">
        <f>IF('[2]6. MAQUETTE'!B48&lt;&gt;"",'[2]6. MAQUETTE'!B48,"")</f>
        <v/>
      </c>
      <c r="C64" s="281" t="str">
        <f>IF('[2]6. MAQUETTE'!C48&lt;&gt;"",'[2]6. MAQUETTE'!C48,"")</f>
        <v/>
      </c>
      <c r="D64" s="284"/>
      <c r="E64" s="281" t="str">
        <f>IF('[2]6. MAQUETTE'!D48&lt;&gt;"",'[2]6. MAQUETTE'!D48,"")</f>
        <v/>
      </c>
      <c r="F64" s="284"/>
      <c r="G64" s="284"/>
      <c r="H64" s="285"/>
      <c r="I64" s="284"/>
      <c r="J64" s="284"/>
      <c r="K64" s="284"/>
      <c r="L64" s="286"/>
    </row>
    <row r="65" spans="1:12" ht="15.75" thickBot="1" x14ac:dyDescent="0.3">
      <c r="A65" s="281" t="str">
        <f>IF('[2]6. MAQUETTE'!A49&lt;&gt;"",'[2]6. MAQUETTE'!A49,"")</f>
        <v/>
      </c>
      <c r="B65" s="281" t="str">
        <f>IF('[2]6. MAQUETTE'!B49&lt;&gt;"",'[2]6. MAQUETTE'!B49,"")</f>
        <v/>
      </c>
      <c r="C65" s="281" t="str">
        <f>IF('[2]6. MAQUETTE'!C49&lt;&gt;"",'[2]6. MAQUETTE'!C49,"")</f>
        <v/>
      </c>
      <c r="D65" s="284"/>
      <c r="E65" s="281" t="str">
        <f>IF('[2]6. MAQUETTE'!D49&lt;&gt;"",'[2]6. MAQUETTE'!D49,"")</f>
        <v/>
      </c>
      <c r="F65" s="284"/>
      <c r="G65" s="284"/>
      <c r="H65" s="285"/>
      <c r="I65" s="284"/>
      <c r="J65" s="284"/>
      <c r="K65" s="284"/>
      <c r="L65" s="286"/>
    </row>
    <row r="66" spans="1:12" ht="15.75" thickBot="1" x14ac:dyDescent="0.3">
      <c r="A66" s="281" t="str">
        <f>IF('[2]6. MAQUETTE'!A50&lt;&gt;"",'[2]6. MAQUETTE'!A50,"")</f>
        <v/>
      </c>
      <c r="B66" s="281" t="str">
        <f>IF('[2]6. MAQUETTE'!B50&lt;&gt;"",'[2]6. MAQUETTE'!B50,"")</f>
        <v/>
      </c>
      <c r="C66" s="281" t="str">
        <f>IF('[2]6. MAQUETTE'!C50&lt;&gt;"",'[2]6. MAQUETTE'!C50,"")</f>
        <v/>
      </c>
      <c r="D66" s="284"/>
      <c r="E66" s="281" t="str">
        <f>IF('[2]6. MAQUETTE'!D50&lt;&gt;"",'[2]6. MAQUETTE'!D50,"")</f>
        <v/>
      </c>
      <c r="F66" s="284"/>
      <c r="G66" s="284"/>
      <c r="H66" s="285"/>
      <c r="I66" s="284"/>
      <c r="J66" s="284"/>
      <c r="K66" s="284"/>
      <c r="L66" s="286"/>
    </row>
    <row r="67" spans="1:12" ht="15.75" outlineLevel="1" thickBot="1" x14ac:dyDescent="0.3">
      <c r="A67" s="281" t="str">
        <f>IF('[2]6. MAQUETTE'!A51&lt;&gt;"",'[2]6. MAQUETTE'!A51,"")</f>
        <v/>
      </c>
      <c r="B67" s="281" t="str">
        <f>IF('[2]6. MAQUETTE'!B51&lt;&gt;"",'[2]6. MAQUETTE'!B51,"")</f>
        <v/>
      </c>
      <c r="C67" s="281" t="str">
        <f>IF('[2]6. MAQUETTE'!C51&lt;&gt;"",'[2]6. MAQUETTE'!C51,"")</f>
        <v/>
      </c>
      <c r="D67" s="284"/>
      <c r="E67" s="281" t="str">
        <f>IF('[2]6. MAQUETTE'!D51&lt;&gt;"",'[2]6. MAQUETTE'!D51,"")</f>
        <v/>
      </c>
      <c r="F67" s="284"/>
      <c r="G67" s="284"/>
      <c r="H67" s="285"/>
      <c r="I67" s="284"/>
      <c r="J67" s="284"/>
      <c r="K67" s="284"/>
      <c r="L67" s="286"/>
    </row>
    <row r="68" spans="1:12" ht="15.75" outlineLevel="1" thickBot="1" x14ac:dyDescent="0.3">
      <c r="A68" s="281" t="str">
        <f>IF('[2]6. MAQUETTE'!A52&lt;&gt;"",'[2]6. MAQUETTE'!A52,"")</f>
        <v/>
      </c>
      <c r="B68" s="281" t="str">
        <f>IF('[2]6. MAQUETTE'!B52&lt;&gt;"",'[2]6. MAQUETTE'!B52,"")</f>
        <v/>
      </c>
      <c r="C68" s="281" t="str">
        <f>IF('[2]6. MAQUETTE'!C52&lt;&gt;"",'[2]6. MAQUETTE'!C52,"")</f>
        <v/>
      </c>
      <c r="D68" s="284"/>
      <c r="E68" s="281" t="str">
        <f>IF('[2]6. MAQUETTE'!D52&lt;&gt;"",'[2]6. MAQUETTE'!D52,"")</f>
        <v/>
      </c>
      <c r="F68" s="284"/>
      <c r="G68" s="284"/>
      <c r="H68" s="285"/>
      <c r="I68" s="284"/>
      <c r="J68" s="284"/>
      <c r="K68" s="284"/>
      <c r="L68" s="286"/>
    </row>
    <row r="69" spans="1:12" ht="15.75" outlineLevel="1" thickBot="1" x14ac:dyDescent="0.3">
      <c r="A69" s="281" t="str">
        <f>IF('[2]6. MAQUETTE'!A53&lt;&gt;"",'[2]6. MAQUETTE'!A53,"")</f>
        <v/>
      </c>
      <c r="B69" s="281" t="str">
        <f>IF('[2]6. MAQUETTE'!B53&lt;&gt;"",'[2]6. MAQUETTE'!B53,"")</f>
        <v/>
      </c>
      <c r="C69" s="281" t="str">
        <f>IF('[2]6. MAQUETTE'!C53&lt;&gt;"",'[2]6. MAQUETTE'!C53,"")</f>
        <v/>
      </c>
      <c r="D69" s="284"/>
      <c r="E69" s="281" t="str">
        <f>IF('[2]6. MAQUETTE'!D53&lt;&gt;"",'[2]6. MAQUETTE'!D53,"")</f>
        <v/>
      </c>
      <c r="F69" s="284"/>
      <c r="G69" s="284"/>
      <c r="H69" s="285"/>
      <c r="I69" s="284"/>
      <c r="J69" s="284"/>
      <c r="K69" s="284"/>
      <c r="L69" s="286"/>
    </row>
    <row r="70" spans="1:12" ht="15.75" outlineLevel="1" thickBot="1" x14ac:dyDescent="0.3">
      <c r="A70" s="281" t="str">
        <f>IF('[2]6. MAQUETTE'!A54&lt;&gt;"",'[2]6. MAQUETTE'!A54,"")</f>
        <v/>
      </c>
      <c r="B70" s="281" t="str">
        <f>IF('[2]6. MAQUETTE'!B54&lt;&gt;"",'[2]6. MAQUETTE'!B54,"")</f>
        <v/>
      </c>
      <c r="C70" s="281" t="str">
        <f>IF('[2]6. MAQUETTE'!C54&lt;&gt;"",'[2]6. MAQUETTE'!C54,"")</f>
        <v/>
      </c>
      <c r="D70" s="284"/>
      <c r="E70" s="281" t="str">
        <f>IF('[2]6. MAQUETTE'!D54&lt;&gt;"",'[2]6. MAQUETTE'!D54,"")</f>
        <v/>
      </c>
      <c r="F70" s="284"/>
      <c r="G70" s="284"/>
      <c r="H70" s="285"/>
      <c r="I70" s="284"/>
      <c r="J70" s="284"/>
      <c r="K70" s="284"/>
      <c r="L70" s="286"/>
    </row>
    <row r="71" spans="1:12" ht="15.75" outlineLevel="1" thickBot="1" x14ac:dyDescent="0.3">
      <c r="A71" s="281" t="str">
        <f>IF('[2]6. MAQUETTE'!A55&lt;&gt;"",'[2]6. MAQUETTE'!A55,"")</f>
        <v/>
      </c>
      <c r="B71" s="281" t="str">
        <f>IF('[2]6. MAQUETTE'!B55&lt;&gt;"",'[2]6. MAQUETTE'!B55,"")</f>
        <v/>
      </c>
      <c r="C71" s="281" t="str">
        <f>IF('[2]6. MAQUETTE'!C55&lt;&gt;"",'[2]6. MAQUETTE'!C55,"")</f>
        <v/>
      </c>
      <c r="D71" s="284"/>
      <c r="E71" s="281" t="str">
        <f>IF('[2]6. MAQUETTE'!D55&lt;&gt;"",'[2]6. MAQUETTE'!D55,"")</f>
        <v/>
      </c>
      <c r="F71" s="284"/>
      <c r="G71" s="284"/>
      <c r="H71" s="285"/>
      <c r="I71" s="284"/>
      <c r="J71" s="284"/>
      <c r="K71" s="284"/>
      <c r="L71" s="286"/>
    </row>
    <row r="72" spans="1:12" ht="15.75" outlineLevel="1" thickBot="1" x14ac:dyDescent="0.3">
      <c r="A72" s="281" t="str">
        <f>IF('[2]6. MAQUETTE'!A56&lt;&gt;"",'[2]6. MAQUETTE'!A56,"")</f>
        <v/>
      </c>
      <c r="B72" s="281" t="str">
        <f>IF('[2]6. MAQUETTE'!B56&lt;&gt;"",'[2]6. MAQUETTE'!B56,"")</f>
        <v/>
      </c>
      <c r="C72" s="281" t="str">
        <f>IF('[2]6. MAQUETTE'!C56&lt;&gt;"",'[2]6. MAQUETTE'!C56,"")</f>
        <v/>
      </c>
      <c r="D72" s="284"/>
      <c r="E72" s="281" t="str">
        <f>IF('[2]6. MAQUETTE'!D56&lt;&gt;"",'[2]6. MAQUETTE'!D56,"")</f>
        <v/>
      </c>
      <c r="F72" s="284"/>
      <c r="G72" s="284"/>
      <c r="H72" s="285"/>
      <c r="I72" s="284"/>
      <c r="J72" s="284"/>
      <c r="K72" s="284"/>
      <c r="L72" s="286"/>
    </row>
    <row r="73" spans="1:12" ht="15.75" outlineLevel="1" thickBot="1" x14ac:dyDescent="0.3">
      <c r="A73" s="281" t="str">
        <f>IF('[2]6. MAQUETTE'!A57&lt;&gt;"",'[2]6. MAQUETTE'!A57,"")</f>
        <v/>
      </c>
      <c r="B73" s="281" t="str">
        <f>IF('[2]6. MAQUETTE'!B57&lt;&gt;"",'[2]6. MAQUETTE'!B57,"")</f>
        <v/>
      </c>
      <c r="C73" s="281" t="str">
        <f>IF('[2]6. MAQUETTE'!C57&lt;&gt;"",'[2]6. MAQUETTE'!C57,"")</f>
        <v/>
      </c>
      <c r="D73" s="284"/>
      <c r="E73" s="281" t="str">
        <f>IF('[2]6. MAQUETTE'!D57&lt;&gt;"",'[2]6. MAQUETTE'!D57,"")</f>
        <v/>
      </c>
      <c r="F73" s="284"/>
      <c r="G73" s="284"/>
      <c r="H73" s="285"/>
      <c r="I73" s="284"/>
      <c r="J73" s="284"/>
      <c r="K73" s="284"/>
      <c r="L73" s="286"/>
    </row>
    <row r="74" spans="1:12" ht="15.75" outlineLevel="1" thickBot="1" x14ac:dyDescent="0.3">
      <c r="A74" s="281" t="str">
        <f>IF('[2]6. MAQUETTE'!A58&lt;&gt;"",'[2]6. MAQUETTE'!A58,"")</f>
        <v/>
      </c>
      <c r="B74" s="281" t="str">
        <f>IF('[2]6. MAQUETTE'!B58&lt;&gt;"",'[2]6. MAQUETTE'!B58,"")</f>
        <v/>
      </c>
      <c r="C74" s="281" t="str">
        <f>IF('[2]6. MAQUETTE'!C58&lt;&gt;"",'[2]6. MAQUETTE'!C58,"")</f>
        <v/>
      </c>
      <c r="D74" s="284"/>
      <c r="E74" s="281" t="str">
        <f>IF('[2]6. MAQUETTE'!D58&lt;&gt;"",'[2]6. MAQUETTE'!D58,"")</f>
        <v/>
      </c>
      <c r="F74" s="284"/>
      <c r="G74" s="284"/>
      <c r="H74" s="285"/>
      <c r="I74" s="284"/>
      <c r="J74" s="284"/>
      <c r="K74" s="284"/>
      <c r="L74" s="286"/>
    </row>
    <row r="75" spans="1:12" ht="15.75" outlineLevel="1" thickBot="1" x14ac:dyDescent="0.3">
      <c r="A75" s="281" t="str">
        <f>IF('[2]6. MAQUETTE'!A59&lt;&gt;"",'[2]6. MAQUETTE'!A59,"")</f>
        <v/>
      </c>
      <c r="B75" s="281" t="str">
        <f>IF('[2]6. MAQUETTE'!B59&lt;&gt;"",'[2]6. MAQUETTE'!B59,"")</f>
        <v/>
      </c>
      <c r="C75" s="281" t="str">
        <f>IF('[2]6. MAQUETTE'!C59&lt;&gt;"",'[2]6. MAQUETTE'!C59,"")</f>
        <v/>
      </c>
      <c r="D75" s="284"/>
      <c r="E75" s="281" t="str">
        <f>IF('[2]6. MAQUETTE'!D59&lt;&gt;"",'[2]6. MAQUETTE'!D59,"")</f>
        <v/>
      </c>
      <c r="F75" s="284"/>
      <c r="G75" s="284"/>
      <c r="H75" s="285"/>
      <c r="I75" s="284"/>
      <c r="J75" s="284"/>
      <c r="K75" s="284"/>
      <c r="L75" s="286"/>
    </row>
    <row r="76" spans="1:12" ht="15.75" outlineLevel="1" thickBot="1" x14ac:dyDescent="0.3">
      <c r="A76" s="281" t="str">
        <f>IF('[2]6. MAQUETTE'!A60&lt;&gt;"",'[2]6. MAQUETTE'!A60,"")</f>
        <v/>
      </c>
      <c r="B76" s="281" t="str">
        <f>IF('[2]6. MAQUETTE'!B60&lt;&gt;"",'[2]6. MAQUETTE'!B60,"")</f>
        <v/>
      </c>
      <c r="C76" s="281" t="str">
        <f>IF('[2]6. MAQUETTE'!C60&lt;&gt;"",'[2]6. MAQUETTE'!C60,"")</f>
        <v/>
      </c>
      <c r="D76" s="284"/>
      <c r="E76" s="281" t="str">
        <f>IF('[2]6. MAQUETTE'!D60&lt;&gt;"",'[2]6. MAQUETTE'!D60,"")</f>
        <v/>
      </c>
      <c r="F76" s="284"/>
      <c r="G76" s="284"/>
      <c r="H76" s="285"/>
      <c r="I76" s="284"/>
      <c r="J76" s="284"/>
      <c r="K76" s="284"/>
      <c r="L76" s="286"/>
    </row>
    <row r="77" spans="1:12" ht="15.75" outlineLevel="1" thickBot="1" x14ac:dyDescent="0.3">
      <c r="A77" s="281" t="str">
        <f>IF('[2]6. MAQUETTE'!A61&lt;&gt;"",'[2]6. MAQUETTE'!A61,"")</f>
        <v/>
      </c>
      <c r="B77" s="281" t="str">
        <f>IF('[2]6. MAQUETTE'!B61&lt;&gt;"",'[2]6. MAQUETTE'!B61,"")</f>
        <v/>
      </c>
      <c r="C77" s="281" t="str">
        <f>IF('[2]6. MAQUETTE'!C61&lt;&gt;"",'[2]6. MAQUETTE'!C61,"")</f>
        <v/>
      </c>
      <c r="D77" s="284"/>
      <c r="E77" s="281" t="str">
        <f>IF('[2]6. MAQUETTE'!D61&lt;&gt;"",'[2]6. MAQUETTE'!D61,"")</f>
        <v/>
      </c>
      <c r="F77" s="284"/>
      <c r="G77" s="284"/>
      <c r="H77" s="285"/>
      <c r="I77" s="284"/>
      <c r="J77" s="284"/>
      <c r="K77" s="284"/>
      <c r="L77" s="286"/>
    </row>
    <row r="78" spans="1:12" ht="15.75" outlineLevel="1" thickBot="1" x14ac:dyDescent="0.3">
      <c r="A78" s="281" t="str">
        <f>IF('[2]6. MAQUETTE'!A62&lt;&gt;"",'[2]6. MAQUETTE'!A62,"")</f>
        <v/>
      </c>
      <c r="B78" s="281" t="str">
        <f>IF('[2]6. MAQUETTE'!B62&lt;&gt;"",'[2]6. MAQUETTE'!B62,"")</f>
        <v/>
      </c>
      <c r="C78" s="281" t="str">
        <f>IF('[2]6. MAQUETTE'!C62&lt;&gt;"",'[2]6. MAQUETTE'!C62,"")</f>
        <v/>
      </c>
      <c r="D78" s="284"/>
      <c r="E78" s="281" t="str">
        <f>IF('[2]6. MAQUETTE'!D62&lt;&gt;"",'[2]6. MAQUETTE'!D62,"")</f>
        <v/>
      </c>
      <c r="F78" s="284"/>
      <c r="G78" s="284"/>
      <c r="H78" s="285"/>
      <c r="I78" s="284"/>
      <c r="J78" s="284"/>
      <c r="K78" s="284"/>
      <c r="L78" s="286"/>
    </row>
    <row r="79" spans="1:12" ht="15.75" outlineLevel="1" thickBot="1" x14ac:dyDescent="0.3">
      <c r="A79" s="281" t="str">
        <f>IF('[2]6. MAQUETTE'!A63&lt;&gt;"",'[2]6. MAQUETTE'!A63,"")</f>
        <v/>
      </c>
      <c r="B79" s="281" t="str">
        <f>IF('[2]6. MAQUETTE'!B63&lt;&gt;"",'[2]6. MAQUETTE'!B63,"")</f>
        <v/>
      </c>
      <c r="C79" s="281" t="str">
        <f>IF('[2]6. MAQUETTE'!C63&lt;&gt;"",'[2]6. MAQUETTE'!C63,"")</f>
        <v/>
      </c>
      <c r="D79" s="284"/>
      <c r="E79" s="281" t="str">
        <f>IF('[2]6. MAQUETTE'!D63&lt;&gt;"",'[2]6. MAQUETTE'!D63,"")</f>
        <v/>
      </c>
      <c r="F79" s="284"/>
      <c r="G79" s="284"/>
      <c r="H79" s="285"/>
      <c r="I79" s="284"/>
      <c r="J79" s="284"/>
      <c r="K79" s="284"/>
      <c r="L79" s="286"/>
    </row>
    <row r="80" spans="1:12" ht="15.75" outlineLevel="1" thickBot="1" x14ac:dyDescent="0.3">
      <c r="A80" s="281" t="str">
        <f>IF('[2]6. MAQUETTE'!A64&lt;&gt;"",'[2]6. MAQUETTE'!A64,"")</f>
        <v/>
      </c>
      <c r="B80" s="281" t="str">
        <f>IF('[2]6. MAQUETTE'!B64&lt;&gt;"",'[2]6. MAQUETTE'!B64,"")</f>
        <v/>
      </c>
      <c r="C80" s="281" t="str">
        <f>IF('[2]6. MAQUETTE'!C64&lt;&gt;"",'[2]6. MAQUETTE'!C64,"")</f>
        <v/>
      </c>
      <c r="D80" s="284"/>
      <c r="E80" s="281" t="str">
        <f>IF('[2]6. MAQUETTE'!D64&lt;&gt;"",'[2]6. MAQUETTE'!D64,"")</f>
        <v/>
      </c>
      <c r="F80" s="284"/>
      <c r="G80" s="284"/>
      <c r="H80" s="285"/>
      <c r="I80" s="284"/>
      <c r="J80" s="284"/>
      <c r="K80" s="284"/>
      <c r="L80" s="286"/>
    </row>
    <row r="81" spans="1:12" ht="15.75" outlineLevel="1" thickBot="1" x14ac:dyDescent="0.3">
      <c r="A81" s="281" t="str">
        <f>IF('[2]6. MAQUETTE'!A65&lt;&gt;"",'[2]6. MAQUETTE'!A65,"")</f>
        <v/>
      </c>
      <c r="B81" s="281" t="str">
        <f>IF('[2]6. MAQUETTE'!B65&lt;&gt;"",'[2]6. MAQUETTE'!B65,"")</f>
        <v/>
      </c>
      <c r="C81" s="281" t="str">
        <f>IF('[2]6. MAQUETTE'!C65&lt;&gt;"",'[2]6. MAQUETTE'!C65,"")</f>
        <v/>
      </c>
      <c r="D81" s="284"/>
      <c r="E81" s="281" t="str">
        <f>IF('[2]6. MAQUETTE'!D65&lt;&gt;"",'[2]6. MAQUETTE'!D65,"")</f>
        <v/>
      </c>
      <c r="F81" s="284"/>
      <c r="G81" s="284"/>
      <c r="H81" s="285"/>
      <c r="I81" s="284"/>
      <c r="J81" s="284"/>
      <c r="K81" s="284"/>
      <c r="L81" s="286"/>
    </row>
    <row r="82" spans="1:12" ht="15.75" outlineLevel="1" thickBot="1" x14ac:dyDescent="0.3">
      <c r="A82" s="281" t="str">
        <f>IF('[2]6. MAQUETTE'!A66&lt;&gt;"",'[2]6. MAQUETTE'!A66,"")</f>
        <v/>
      </c>
      <c r="B82" s="281" t="str">
        <f>IF('[2]6. MAQUETTE'!B66&lt;&gt;"",'[2]6. MAQUETTE'!B66,"")</f>
        <v/>
      </c>
      <c r="C82" s="281" t="str">
        <f>IF('[2]6. MAQUETTE'!C66&lt;&gt;"",'[2]6. MAQUETTE'!C66,"")</f>
        <v/>
      </c>
      <c r="D82" s="284"/>
      <c r="E82" s="281" t="str">
        <f>IF('[2]6. MAQUETTE'!D66&lt;&gt;"",'[2]6. MAQUETTE'!D66,"")</f>
        <v/>
      </c>
      <c r="F82" s="284"/>
      <c r="G82" s="284"/>
      <c r="H82" s="285"/>
      <c r="I82" s="284"/>
      <c r="J82" s="284"/>
      <c r="K82" s="284"/>
      <c r="L82" s="286"/>
    </row>
    <row r="83" spans="1:12" ht="15.75" outlineLevel="1" thickBot="1" x14ac:dyDescent="0.3">
      <c r="A83" s="281" t="str">
        <f>IF('[2]6. MAQUETTE'!A67&lt;&gt;"",'[2]6. MAQUETTE'!A67,"")</f>
        <v/>
      </c>
      <c r="B83" s="281" t="str">
        <f>IF('[2]6. MAQUETTE'!B67&lt;&gt;"",'[2]6. MAQUETTE'!B67,"")</f>
        <v/>
      </c>
      <c r="C83" s="281" t="str">
        <f>IF('[2]6. MAQUETTE'!C67&lt;&gt;"",'[2]6. MAQUETTE'!C67,"")</f>
        <v/>
      </c>
      <c r="D83" s="284"/>
      <c r="E83" s="281" t="str">
        <f>IF('[2]6. MAQUETTE'!D67&lt;&gt;"",'[2]6. MAQUETTE'!D67,"")</f>
        <v/>
      </c>
      <c r="F83" s="284"/>
      <c r="G83" s="284"/>
      <c r="H83" s="285"/>
      <c r="I83" s="284"/>
      <c r="J83" s="284"/>
      <c r="K83" s="284"/>
      <c r="L83" s="286"/>
    </row>
    <row r="84" spans="1:12" ht="15.75" outlineLevel="1" thickBot="1" x14ac:dyDescent="0.3">
      <c r="A84" s="281" t="str">
        <f>IF('[2]6. MAQUETTE'!A68&lt;&gt;"",'[2]6. MAQUETTE'!A68,"")</f>
        <v/>
      </c>
      <c r="B84" s="281" t="str">
        <f>IF('[2]6. MAQUETTE'!B68&lt;&gt;"",'[2]6. MAQUETTE'!B68,"")</f>
        <v/>
      </c>
      <c r="C84" s="281" t="str">
        <f>IF('[2]6. MAQUETTE'!C68&lt;&gt;"",'[2]6. MAQUETTE'!C68,"")</f>
        <v/>
      </c>
      <c r="D84" s="284"/>
      <c r="E84" s="281" t="str">
        <f>IF('[2]6. MAQUETTE'!D68&lt;&gt;"",'[2]6. MAQUETTE'!D68,"")</f>
        <v/>
      </c>
      <c r="F84" s="284"/>
      <c r="G84" s="284"/>
      <c r="H84" s="285"/>
      <c r="I84" s="284"/>
      <c r="J84" s="284"/>
      <c r="K84" s="284"/>
      <c r="L84" s="286"/>
    </row>
    <row r="85" spans="1:12" ht="15.75" outlineLevel="1" thickBot="1" x14ac:dyDescent="0.3">
      <c r="A85" s="281" t="str">
        <f>IF('[2]6. MAQUETTE'!A69&lt;&gt;"",'[2]6. MAQUETTE'!A69,"")</f>
        <v/>
      </c>
      <c r="B85" s="281" t="str">
        <f>IF('[2]6. MAQUETTE'!B69&lt;&gt;"",'[2]6. MAQUETTE'!B69,"")</f>
        <v/>
      </c>
      <c r="C85" s="281" t="str">
        <f>IF('[2]6. MAQUETTE'!C69&lt;&gt;"",'[2]6. MAQUETTE'!C69,"")</f>
        <v/>
      </c>
      <c r="D85" s="284"/>
      <c r="E85" s="281" t="str">
        <f>IF('[2]6. MAQUETTE'!D69&lt;&gt;"",'[2]6. MAQUETTE'!D69,"")</f>
        <v/>
      </c>
      <c r="F85" s="284"/>
      <c r="G85" s="284"/>
      <c r="H85" s="285"/>
      <c r="I85" s="284"/>
      <c r="J85" s="284"/>
      <c r="K85" s="284"/>
      <c r="L85" s="286"/>
    </row>
    <row r="86" spans="1:12" ht="15.75" outlineLevel="1" thickBot="1" x14ac:dyDescent="0.3">
      <c r="A86" s="281" t="str">
        <f>IF('[2]6. MAQUETTE'!A70&lt;&gt;"",'[2]6. MAQUETTE'!A70,"")</f>
        <v/>
      </c>
      <c r="B86" s="281" t="str">
        <f>IF('[2]6. MAQUETTE'!B70&lt;&gt;"",'[2]6. MAQUETTE'!B70,"")</f>
        <v/>
      </c>
      <c r="C86" s="281" t="str">
        <f>IF('[2]6. MAQUETTE'!C70&lt;&gt;"",'[2]6. MAQUETTE'!C70,"")</f>
        <v/>
      </c>
      <c r="D86" s="284"/>
      <c r="E86" s="281" t="str">
        <f>IF('[2]6. MAQUETTE'!D70&lt;&gt;"",'[2]6. MAQUETTE'!D70,"")</f>
        <v/>
      </c>
      <c r="F86" s="284"/>
      <c r="G86" s="284"/>
      <c r="H86" s="285"/>
      <c r="I86" s="284"/>
      <c r="J86" s="284"/>
      <c r="K86" s="284"/>
      <c r="L86" s="286"/>
    </row>
    <row r="87" spans="1:12" ht="15.75" outlineLevel="1" thickBot="1" x14ac:dyDescent="0.3">
      <c r="A87" s="281" t="str">
        <f>IF('[2]6. MAQUETTE'!A71&lt;&gt;"",'[2]6. MAQUETTE'!A71,"")</f>
        <v/>
      </c>
      <c r="B87" s="281" t="str">
        <f>IF('[2]6. MAQUETTE'!B71&lt;&gt;"",'[2]6. MAQUETTE'!B71,"")</f>
        <v/>
      </c>
      <c r="C87" s="281" t="str">
        <f>IF('[2]6. MAQUETTE'!C71&lt;&gt;"",'[2]6. MAQUETTE'!C71,"")</f>
        <v/>
      </c>
      <c r="D87" s="288"/>
      <c r="E87" s="281" t="str">
        <f>IF('[2]6. MAQUETTE'!D71&lt;&gt;"",'[2]6. MAQUETTE'!D71,"")</f>
        <v/>
      </c>
      <c r="F87" s="288"/>
      <c r="G87" s="288"/>
      <c r="H87" s="289"/>
      <c r="I87" s="288"/>
      <c r="J87" s="288"/>
      <c r="K87" s="288"/>
      <c r="L87" s="290"/>
    </row>
    <row r="88" spans="1:12" ht="15.75" thickBot="1" x14ac:dyDescent="0.3"/>
    <row r="89" spans="1:12" ht="15.75" thickBot="1" x14ac:dyDescent="0.3">
      <c r="A89" s="271" t="s">
        <v>118</v>
      </c>
      <c r="B89" s="272"/>
      <c r="C89" s="272"/>
      <c r="D89" s="272"/>
      <c r="E89" s="272"/>
      <c r="F89" s="272"/>
      <c r="G89" s="272"/>
      <c r="H89" s="272"/>
      <c r="I89" s="272"/>
      <c r="J89" s="272"/>
      <c r="K89" s="272"/>
      <c r="L89" s="272"/>
    </row>
    <row r="90" spans="1:12" ht="31.5" customHeight="1" thickBot="1" x14ac:dyDescent="0.3">
      <c r="A90" s="291"/>
      <c r="B90" s="292"/>
      <c r="C90" s="291"/>
      <c r="D90" s="293"/>
      <c r="E90" s="293"/>
      <c r="F90" s="293"/>
      <c r="G90" s="293"/>
      <c r="H90" s="293"/>
      <c r="I90" s="293"/>
      <c r="J90" s="274" t="s">
        <v>357</v>
      </c>
      <c r="K90" s="444" t="s">
        <v>358</v>
      </c>
      <c r="L90" s="445"/>
    </row>
    <row r="91" spans="1:12" ht="45.75" thickBot="1" x14ac:dyDescent="0.3">
      <c r="A91" s="275" t="s">
        <v>336</v>
      </c>
      <c r="B91" s="275" t="s">
        <v>348</v>
      </c>
      <c r="C91" s="275" t="s">
        <v>112</v>
      </c>
      <c r="D91" s="275" t="s">
        <v>113</v>
      </c>
      <c r="E91" s="275" t="s">
        <v>338</v>
      </c>
      <c r="F91" s="275" t="s">
        <v>359</v>
      </c>
      <c r="G91" s="275" t="s">
        <v>360</v>
      </c>
      <c r="H91" s="275" t="s">
        <v>361</v>
      </c>
      <c r="I91" s="275" t="s">
        <v>362</v>
      </c>
      <c r="J91" s="275" t="s">
        <v>363</v>
      </c>
      <c r="K91" s="275" t="s">
        <v>198</v>
      </c>
      <c r="L91" s="294" t="s">
        <v>364</v>
      </c>
    </row>
    <row r="92" spans="1:12" ht="15.75" thickBot="1" x14ac:dyDescent="0.3">
      <c r="A92" s="281" t="str">
        <f>IF('[2]6. MAQUETTE'!A77&lt;&gt;"",'[2]6. MAQUETTE'!A77,"")</f>
        <v/>
      </c>
      <c r="B92" s="281" t="str">
        <f>IF('[2]6. MAQUETTE'!B77&lt;&gt;"",'[2]6. MAQUETTE'!B77,"")</f>
        <v/>
      </c>
      <c r="C92" s="281" t="str">
        <f>IF('[2]6. MAQUETTE'!C77&lt;&gt;"",'[2]6. MAQUETTE'!C77,"")</f>
        <v/>
      </c>
      <c r="D92" s="281"/>
      <c r="E92" s="281" t="str">
        <f>IF('[2]6. MAQUETTE'!D77&lt;&gt;"",'[2]6. MAQUETTE'!D77,"")</f>
        <v/>
      </c>
      <c r="F92" s="281"/>
      <c r="G92" s="281"/>
      <c r="H92" s="282"/>
      <c r="I92" s="281"/>
      <c r="J92" s="281"/>
      <c r="K92" s="281"/>
      <c r="L92" s="283"/>
    </row>
    <row r="93" spans="1:12" ht="15.75" thickBot="1" x14ac:dyDescent="0.3">
      <c r="A93" s="281" t="str">
        <f>IF('[2]6. MAQUETTE'!A78&lt;&gt;"",'[2]6. MAQUETTE'!A78,"")</f>
        <v/>
      </c>
      <c r="B93" s="281" t="str">
        <f>IF('[2]6. MAQUETTE'!B78&lt;&gt;"",'[2]6. MAQUETTE'!B78,"")</f>
        <v/>
      </c>
      <c r="C93" s="281" t="str">
        <f>IF('[2]6. MAQUETTE'!C78&lt;&gt;"",'[2]6. MAQUETTE'!C78,"")</f>
        <v/>
      </c>
      <c r="D93" s="284"/>
      <c r="E93" s="281" t="str">
        <f>IF('[2]6. MAQUETTE'!D78&lt;&gt;"",'[2]6. MAQUETTE'!D78,"")</f>
        <v/>
      </c>
      <c r="F93" s="284"/>
      <c r="G93" s="284"/>
      <c r="H93" s="285"/>
      <c r="I93" s="284"/>
      <c r="J93" s="284"/>
      <c r="K93" s="284"/>
      <c r="L93" s="286"/>
    </row>
    <row r="94" spans="1:12" ht="15.75" thickBot="1" x14ac:dyDescent="0.3">
      <c r="A94" s="281" t="str">
        <f>IF('[2]6. MAQUETTE'!A79&lt;&gt;"",'[2]6. MAQUETTE'!A79,"")</f>
        <v/>
      </c>
      <c r="B94" s="281" t="str">
        <f>IF('[2]6. MAQUETTE'!B79&lt;&gt;"",'[2]6. MAQUETTE'!B79,"")</f>
        <v/>
      </c>
      <c r="C94" s="281" t="str">
        <f>IF('[2]6. MAQUETTE'!C79&lt;&gt;"",'[2]6. MAQUETTE'!C79,"")</f>
        <v/>
      </c>
      <c r="D94" s="284"/>
      <c r="E94" s="281" t="str">
        <f>IF('[2]6. MAQUETTE'!D79&lt;&gt;"",'[2]6. MAQUETTE'!D79,"")</f>
        <v/>
      </c>
      <c r="F94" s="284"/>
      <c r="G94" s="284"/>
      <c r="H94" s="285"/>
      <c r="I94" s="284"/>
      <c r="J94" s="284"/>
      <c r="K94" s="284"/>
      <c r="L94" s="286"/>
    </row>
    <row r="95" spans="1:12" ht="15.75" thickBot="1" x14ac:dyDescent="0.3">
      <c r="A95" s="281" t="str">
        <f>IF('[2]6. MAQUETTE'!A80&lt;&gt;"",'[2]6. MAQUETTE'!A80,"")</f>
        <v/>
      </c>
      <c r="B95" s="281" t="str">
        <f>IF('[2]6. MAQUETTE'!B80&lt;&gt;"",'[2]6. MAQUETTE'!B80,"")</f>
        <v/>
      </c>
      <c r="C95" s="281" t="str">
        <f>IF('[2]6. MAQUETTE'!C80&lt;&gt;"",'[2]6. MAQUETTE'!C80,"")</f>
        <v/>
      </c>
      <c r="D95" s="284"/>
      <c r="E95" s="281" t="str">
        <f>IF('[2]6. MAQUETTE'!D80&lt;&gt;"",'[2]6. MAQUETTE'!D80,"")</f>
        <v/>
      </c>
      <c r="F95" s="284"/>
      <c r="G95" s="284"/>
      <c r="H95" s="285"/>
      <c r="I95" s="284"/>
      <c r="J95" s="284"/>
      <c r="K95" s="284"/>
      <c r="L95" s="286"/>
    </row>
    <row r="96" spans="1:12" ht="15.75" thickBot="1" x14ac:dyDescent="0.3">
      <c r="A96" s="281" t="str">
        <f>IF('[2]6. MAQUETTE'!A81&lt;&gt;"",'[2]6. MAQUETTE'!A81,"")</f>
        <v/>
      </c>
      <c r="B96" s="281" t="str">
        <f>IF('[2]6. MAQUETTE'!B81&lt;&gt;"",'[2]6. MAQUETTE'!B81,"")</f>
        <v/>
      </c>
      <c r="C96" s="281" t="str">
        <f>IF('[2]6. MAQUETTE'!C81&lt;&gt;"",'[2]6. MAQUETTE'!C81,"")</f>
        <v/>
      </c>
      <c r="D96" s="284"/>
      <c r="E96" s="281" t="str">
        <f>IF('[2]6. MAQUETTE'!D81&lt;&gt;"",'[2]6. MAQUETTE'!D81,"")</f>
        <v/>
      </c>
      <c r="F96" s="284"/>
      <c r="G96" s="284"/>
      <c r="H96" s="285"/>
      <c r="I96" s="284"/>
      <c r="J96" s="284"/>
      <c r="K96" s="284"/>
      <c r="L96" s="286"/>
    </row>
    <row r="97" spans="1:12" ht="15.75" thickBot="1" x14ac:dyDescent="0.3">
      <c r="A97" s="281" t="str">
        <f>IF('[2]6. MAQUETTE'!A82&lt;&gt;"",'[2]6. MAQUETTE'!A82,"")</f>
        <v/>
      </c>
      <c r="B97" s="281" t="str">
        <f>IF('[2]6. MAQUETTE'!B82&lt;&gt;"",'[2]6. MAQUETTE'!B82,"")</f>
        <v/>
      </c>
      <c r="C97" s="281" t="str">
        <f>IF('[2]6. MAQUETTE'!C82&lt;&gt;"",'[2]6. MAQUETTE'!C82,"")</f>
        <v/>
      </c>
      <c r="D97" s="284"/>
      <c r="E97" s="281" t="str">
        <f>IF('[2]6. MAQUETTE'!D82&lt;&gt;"",'[2]6. MAQUETTE'!D82,"")</f>
        <v/>
      </c>
      <c r="F97" s="284"/>
      <c r="G97" s="284"/>
      <c r="H97" s="285"/>
      <c r="I97" s="284"/>
      <c r="J97" s="284"/>
      <c r="K97" s="284"/>
      <c r="L97" s="286"/>
    </row>
    <row r="98" spans="1:12" ht="15.75" thickBot="1" x14ac:dyDescent="0.3">
      <c r="A98" s="281" t="str">
        <f>IF('[2]6. MAQUETTE'!A83&lt;&gt;"",'[2]6. MAQUETTE'!A83,"")</f>
        <v/>
      </c>
      <c r="B98" s="281" t="str">
        <f>IF('[2]6. MAQUETTE'!B83&lt;&gt;"",'[2]6. MAQUETTE'!B83,"")</f>
        <v/>
      </c>
      <c r="C98" s="281" t="str">
        <f>IF('[2]6. MAQUETTE'!C83&lt;&gt;"",'[2]6. MAQUETTE'!C83,"")</f>
        <v/>
      </c>
      <c r="D98" s="284"/>
      <c r="E98" s="281" t="str">
        <f>IF('[2]6. MAQUETTE'!D83&lt;&gt;"",'[2]6. MAQUETTE'!D83,"")</f>
        <v/>
      </c>
      <c r="F98" s="284"/>
      <c r="G98" s="284"/>
      <c r="H98" s="285"/>
      <c r="I98" s="284"/>
      <c r="J98" s="284"/>
      <c r="K98" s="284"/>
      <c r="L98" s="286"/>
    </row>
    <row r="99" spans="1:12" ht="15.75" thickBot="1" x14ac:dyDescent="0.3">
      <c r="A99" s="281" t="str">
        <f>IF('[2]6. MAQUETTE'!A84&lt;&gt;"",'[2]6. MAQUETTE'!A84,"")</f>
        <v/>
      </c>
      <c r="B99" s="281" t="str">
        <f>IF('[2]6. MAQUETTE'!B84&lt;&gt;"",'[2]6. MAQUETTE'!B84,"")</f>
        <v/>
      </c>
      <c r="C99" s="281" t="str">
        <f>IF('[2]6. MAQUETTE'!C84&lt;&gt;"",'[2]6. MAQUETTE'!C84,"")</f>
        <v/>
      </c>
      <c r="D99" s="284"/>
      <c r="E99" s="281" t="str">
        <f>IF('[2]6. MAQUETTE'!D84&lt;&gt;"",'[2]6. MAQUETTE'!D84,"")</f>
        <v/>
      </c>
      <c r="F99" s="284"/>
      <c r="G99" s="284"/>
      <c r="H99" s="285"/>
      <c r="I99" s="284"/>
      <c r="J99" s="284"/>
      <c r="K99" s="284"/>
      <c r="L99" s="286"/>
    </row>
    <row r="100" spans="1:12" ht="15.75" thickBot="1" x14ac:dyDescent="0.3">
      <c r="A100" s="281" t="str">
        <f>IF('[2]6. MAQUETTE'!A85&lt;&gt;"",'[2]6. MAQUETTE'!A85,"")</f>
        <v/>
      </c>
      <c r="B100" s="281" t="str">
        <f>IF('[2]6. MAQUETTE'!B85&lt;&gt;"",'[2]6. MAQUETTE'!B85,"")</f>
        <v/>
      </c>
      <c r="C100" s="281" t="str">
        <f>IF('[2]6. MAQUETTE'!C85&lt;&gt;"",'[2]6. MAQUETTE'!C85,"")</f>
        <v/>
      </c>
      <c r="D100" s="284"/>
      <c r="E100" s="281" t="str">
        <f>IF('[2]6. MAQUETTE'!D85&lt;&gt;"",'[2]6. MAQUETTE'!D85,"")</f>
        <v/>
      </c>
      <c r="F100" s="284"/>
      <c r="G100" s="284"/>
      <c r="H100" s="285"/>
      <c r="I100" s="284"/>
      <c r="J100" s="284"/>
      <c r="K100" s="284"/>
      <c r="L100" s="286"/>
    </row>
    <row r="101" spans="1:12" ht="15.75" thickBot="1" x14ac:dyDescent="0.3">
      <c r="A101" s="281" t="str">
        <f>IF('[2]6. MAQUETTE'!A86&lt;&gt;"",'[2]6. MAQUETTE'!A86,"")</f>
        <v/>
      </c>
      <c r="B101" s="281" t="str">
        <f>IF('[2]6. MAQUETTE'!B86&lt;&gt;"",'[2]6. MAQUETTE'!B86,"")</f>
        <v/>
      </c>
      <c r="C101" s="281" t="str">
        <f>IF('[2]6. MAQUETTE'!C86&lt;&gt;"",'[2]6. MAQUETTE'!C86,"")</f>
        <v/>
      </c>
      <c r="D101" s="284"/>
      <c r="E101" s="281" t="str">
        <f>IF('[2]6. MAQUETTE'!D86&lt;&gt;"",'[2]6. MAQUETTE'!D86,"")</f>
        <v/>
      </c>
      <c r="F101" s="284"/>
      <c r="G101" s="284"/>
      <c r="H101" s="285"/>
      <c r="I101" s="284"/>
      <c r="J101" s="284"/>
      <c r="K101" s="284"/>
      <c r="L101" s="286"/>
    </row>
    <row r="102" spans="1:12" ht="15.75" outlineLevel="1" thickBot="1" x14ac:dyDescent="0.3">
      <c r="A102" s="281" t="str">
        <f>IF('[2]6. MAQUETTE'!A87&lt;&gt;"",'[2]6. MAQUETTE'!A87,"")</f>
        <v/>
      </c>
      <c r="B102" s="281" t="str">
        <f>IF('[2]6. MAQUETTE'!B87&lt;&gt;"",'[2]6. MAQUETTE'!B87,"")</f>
        <v/>
      </c>
      <c r="C102" s="281" t="str">
        <f>IF('[2]6. MAQUETTE'!C87&lt;&gt;"",'[2]6. MAQUETTE'!C87,"")</f>
        <v/>
      </c>
      <c r="D102" s="284"/>
      <c r="E102" s="281" t="str">
        <f>IF('[2]6. MAQUETTE'!D87&lt;&gt;"",'[2]6. MAQUETTE'!D87,"")</f>
        <v/>
      </c>
      <c r="F102" s="284"/>
      <c r="G102" s="284"/>
      <c r="H102" s="285"/>
      <c r="I102" s="284"/>
      <c r="J102" s="284"/>
      <c r="K102" s="284"/>
      <c r="L102" s="286"/>
    </row>
    <row r="103" spans="1:12" ht="15.75" outlineLevel="1" thickBot="1" x14ac:dyDescent="0.3">
      <c r="A103" s="281" t="str">
        <f>IF('[2]6. MAQUETTE'!A88&lt;&gt;"",'[2]6. MAQUETTE'!A88,"")</f>
        <v/>
      </c>
      <c r="B103" s="281" t="str">
        <f>IF('[2]6. MAQUETTE'!B88&lt;&gt;"",'[2]6. MAQUETTE'!B88,"")</f>
        <v/>
      </c>
      <c r="C103" s="281" t="str">
        <f>IF('[2]6. MAQUETTE'!C88&lt;&gt;"",'[2]6. MAQUETTE'!C88,"")</f>
        <v/>
      </c>
      <c r="D103" s="284"/>
      <c r="E103" s="281" t="str">
        <f>IF('[2]6. MAQUETTE'!D88&lt;&gt;"",'[2]6. MAQUETTE'!D88,"")</f>
        <v/>
      </c>
      <c r="F103" s="284"/>
      <c r="G103" s="284"/>
      <c r="H103" s="285"/>
      <c r="I103" s="284"/>
      <c r="J103" s="284"/>
      <c r="K103" s="284"/>
      <c r="L103" s="286"/>
    </row>
    <row r="104" spans="1:12" ht="15.75" outlineLevel="1" thickBot="1" x14ac:dyDescent="0.3">
      <c r="A104" s="281" t="str">
        <f>IF('[2]6. MAQUETTE'!A89&lt;&gt;"",'[2]6. MAQUETTE'!A89,"")</f>
        <v/>
      </c>
      <c r="B104" s="281" t="str">
        <f>IF('[2]6. MAQUETTE'!B89&lt;&gt;"",'[2]6. MAQUETTE'!B89,"")</f>
        <v/>
      </c>
      <c r="C104" s="281" t="str">
        <f>IF('[2]6. MAQUETTE'!C89&lt;&gt;"",'[2]6. MAQUETTE'!C89,"")</f>
        <v/>
      </c>
      <c r="D104" s="284"/>
      <c r="E104" s="281" t="str">
        <f>IF('[2]6. MAQUETTE'!D89&lt;&gt;"",'[2]6. MAQUETTE'!D89,"")</f>
        <v/>
      </c>
      <c r="F104" s="284"/>
      <c r="G104" s="284"/>
      <c r="H104" s="285"/>
      <c r="I104" s="284"/>
      <c r="J104" s="284"/>
      <c r="K104" s="284"/>
      <c r="L104" s="286"/>
    </row>
    <row r="105" spans="1:12" ht="15.75" outlineLevel="1" thickBot="1" x14ac:dyDescent="0.3">
      <c r="A105" s="281" t="str">
        <f>IF('[2]6. MAQUETTE'!A90&lt;&gt;"",'[2]6. MAQUETTE'!A90,"")</f>
        <v/>
      </c>
      <c r="B105" s="281" t="str">
        <f>IF('[2]6. MAQUETTE'!B90&lt;&gt;"",'[2]6. MAQUETTE'!B90,"")</f>
        <v/>
      </c>
      <c r="C105" s="281" t="str">
        <f>IF('[2]6. MAQUETTE'!C90&lt;&gt;"",'[2]6. MAQUETTE'!C90,"")</f>
        <v/>
      </c>
      <c r="D105" s="284"/>
      <c r="E105" s="281" t="str">
        <f>IF('[2]6. MAQUETTE'!D90&lt;&gt;"",'[2]6. MAQUETTE'!D90,"")</f>
        <v/>
      </c>
      <c r="F105" s="284"/>
      <c r="G105" s="284"/>
      <c r="H105" s="285"/>
      <c r="I105" s="284"/>
      <c r="J105" s="284"/>
      <c r="K105" s="284"/>
      <c r="L105" s="286"/>
    </row>
    <row r="106" spans="1:12" ht="15.75" outlineLevel="1" thickBot="1" x14ac:dyDescent="0.3">
      <c r="A106" s="281" t="str">
        <f>IF('[2]6. MAQUETTE'!A91&lt;&gt;"",'[2]6. MAQUETTE'!A91,"")</f>
        <v/>
      </c>
      <c r="B106" s="281" t="str">
        <f>IF('[2]6. MAQUETTE'!B91&lt;&gt;"",'[2]6. MAQUETTE'!B91,"")</f>
        <v/>
      </c>
      <c r="C106" s="281" t="str">
        <f>IF('[2]6. MAQUETTE'!C91&lt;&gt;"",'[2]6. MAQUETTE'!C91,"")</f>
        <v/>
      </c>
      <c r="D106" s="284"/>
      <c r="E106" s="281" t="str">
        <f>IF('[2]6. MAQUETTE'!D91&lt;&gt;"",'[2]6. MAQUETTE'!D91,"")</f>
        <v/>
      </c>
      <c r="F106" s="284"/>
      <c r="G106" s="284"/>
      <c r="H106" s="285"/>
      <c r="I106" s="284"/>
      <c r="J106" s="284"/>
      <c r="K106" s="284"/>
      <c r="L106" s="286"/>
    </row>
    <row r="107" spans="1:12" ht="15.75" outlineLevel="1" thickBot="1" x14ac:dyDescent="0.3">
      <c r="A107" s="281" t="str">
        <f>IF('[2]6. MAQUETTE'!A92&lt;&gt;"",'[2]6. MAQUETTE'!A92,"")</f>
        <v/>
      </c>
      <c r="B107" s="281" t="str">
        <f>IF('[2]6. MAQUETTE'!B92&lt;&gt;"",'[2]6. MAQUETTE'!B92,"")</f>
        <v/>
      </c>
      <c r="C107" s="281" t="str">
        <f>IF('[2]6. MAQUETTE'!C92&lt;&gt;"",'[2]6. MAQUETTE'!C92,"")</f>
        <v/>
      </c>
      <c r="D107" s="284"/>
      <c r="E107" s="281" t="str">
        <f>IF('[2]6. MAQUETTE'!D92&lt;&gt;"",'[2]6. MAQUETTE'!D92,"")</f>
        <v/>
      </c>
      <c r="F107" s="284"/>
      <c r="G107" s="284"/>
      <c r="H107" s="285"/>
      <c r="I107" s="284"/>
      <c r="J107" s="284"/>
      <c r="K107" s="284"/>
      <c r="L107" s="286"/>
    </row>
    <row r="108" spans="1:12" ht="15.75" outlineLevel="1" thickBot="1" x14ac:dyDescent="0.3">
      <c r="A108" s="281" t="str">
        <f>IF('[2]6. MAQUETTE'!A93&lt;&gt;"",'[2]6. MAQUETTE'!A93,"")</f>
        <v/>
      </c>
      <c r="B108" s="281" t="str">
        <f>IF('[2]6. MAQUETTE'!B93&lt;&gt;"",'[2]6. MAQUETTE'!B93,"")</f>
        <v/>
      </c>
      <c r="C108" s="281" t="str">
        <f>IF('[2]6. MAQUETTE'!C93&lt;&gt;"",'[2]6. MAQUETTE'!C93,"")</f>
        <v/>
      </c>
      <c r="D108" s="284"/>
      <c r="E108" s="281" t="str">
        <f>IF('[2]6. MAQUETTE'!D93&lt;&gt;"",'[2]6. MAQUETTE'!D93,"")</f>
        <v/>
      </c>
      <c r="F108" s="284"/>
      <c r="G108" s="284"/>
      <c r="H108" s="285"/>
      <c r="I108" s="284"/>
      <c r="J108" s="284"/>
      <c r="K108" s="284"/>
      <c r="L108" s="286"/>
    </row>
    <row r="109" spans="1:12" ht="15.75" outlineLevel="1" thickBot="1" x14ac:dyDescent="0.3">
      <c r="A109" s="281" t="str">
        <f>IF('[2]6. MAQUETTE'!A94&lt;&gt;"",'[2]6. MAQUETTE'!A94,"")</f>
        <v/>
      </c>
      <c r="B109" s="281" t="str">
        <f>IF('[2]6. MAQUETTE'!B94&lt;&gt;"",'[2]6. MAQUETTE'!B94,"")</f>
        <v/>
      </c>
      <c r="C109" s="281" t="str">
        <f>IF('[2]6. MAQUETTE'!C94&lt;&gt;"",'[2]6. MAQUETTE'!C94,"")</f>
        <v/>
      </c>
      <c r="D109" s="284"/>
      <c r="E109" s="281" t="str">
        <f>IF('[2]6. MAQUETTE'!D94&lt;&gt;"",'[2]6. MAQUETTE'!D94,"")</f>
        <v/>
      </c>
      <c r="F109" s="284"/>
      <c r="G109" s="284"/>
      <c r="H109" s="285"/>
      <c r="I109" s="284"/>
      <c r="J109" s="284"/>
      <c r="K109" s="284"/>
      <c r="L109" s="286"/>
    </row>
    <row r="110" spans="1:12" ht="15.75" outlineLevel="1" thickBot="1" x14ac:dyDescent="0.3">
      <c r="A110" s="281" t="str">
        <f>IF('[2]6. MAQUETTE'!A95&lt;&gt;"",'[2]6. MAQUETTE'!A95,"")</f>
        <v/>
      </c>
      <c r="B110" s="281" t="str">
        <f>IF('[2]6. MAQUETTE'!B95&lt;&gt;"",'[2]6. MAQUETTE'!B95,"")</f>
        <v/>
      </c>
      <c r="C110" s="281" t="str">
        <f>IF('[2]6. MAQUETTE'!C95&lt;&gt;"",'[2]6. MAQUETTE'!C95,"")</f>
        <v/>
      </c>
      <c r="D110" s="284"/>
      <c r="E110" s="281" t="str">
        <f>IF('[2]6. MAQUETTE'!D95&lt;&gt;"",'[2]6. MAQUETTE'!D95,"")</f>
        <v/>
      </c>
      <c r="F110" s="284"/>
      <c r="G110" s="284"/>
      <c r="H110" s="285"/>
      <c r="I110" s="284"/>
      <c r="J110" s="284"/>
      <c r="K110" s="284"/>
      <c r="L110" s="286"/>
    </row>
    <row r="111" spans="1:12" ht="15.75" outlineLevel="1" thickBot="1" x14ac:dyDescent="0.3">
      <c r="A111" s="281" t="str">
        <f>IF('[2]6. MAQUETTE'!A96&lt;&gt;"",'[2]6. MAQUETTE'!A96,"")</f>
        <v/>
      </c>
      <c r="B111" s="281" t="str">
        <f>IF('[2]6. MAQUETTE'!B96&lt;&gt;"",'[2]6. MAQUETTE'!B96,"")</f>
        <v/>
      </c>
      <c r="C111" s="281" t="str">
        <f>IF('[2]6. MAQUETTE'!C96&lt;&gt;"",'[2]6. MAQUETTE'!C96,"")</f>
        <v/>
      </c>
      <c r="D111" s="284"/>
      <c r="E111" s="281" t="str">
        <f>IF('[2]6. MAQUETTE'!D96&lt;&gt;"",'[2]6. MAQUETTE'!D96,"")</f>
        <v/>
      </c>
      <c r="F111" s="284"/>
      <c r="G111" s="284"/>
      <c r="H111" s="285"/>
      <c r="I111" s="284"/>
      <c r="J111" s="284"/>
      <c r="K111" s="284"/>
      <c r="L111" s="286"/>
    </row>
    <row r="112" spans="1:12" ht="15.75" outlineLevel="1" thickBot="1" x14ac:dyDescent="0.3">
      <c r="A112" s="281" t="str">
        <f>IF('[2]6. MAQUETTE'!A97&lt;&gt;"",'[2]6. MAQUETTE'!A97,"")</f>
        <v/>
      </c>
      <c r="B112" s="281" t="str">
        <f>IF('[2]6. MAQUETTE'!B97&lt;&gt;"",'[2]6. MAQUETTE'!B97,"")</f>
        <v/>
      </c>
      <c r="C112" s="281" t="str">
        <f>IF('[2]6. MAQUETTE'!C97&lt;&gt;"",'[2]6. MAQUETTE'!C97,"")</f>
        <v/>
      </c>
      <c r="D112" s="284"/>
      <c r="E112" s="281" t="str">
        <f>IF('[2]6. MAQUETTE'!D97&lt;&gt;"",'[2]6. MAQUETTE'!D97,"")</f>
        <v/>
      </c>
      <c r="F112" s="284"/>
      <c r="G112" s="284"/>
      <c r="H112" s="285"/>
      <c r="I112" s="284"/>
      <c r="J112" s="284"/>
      <c r="K112" s="284"/>
      <c r="L112" s="286"/>
    </row>
    <row r="113" spans="1:12" ht="15.75" outlineLevel="1" thickBot="1" x14ac:dyDescent="0.3">
      <c r="A113" s="281" t="str">
        <f>IF('[2]6. MAQUETTE'!A98&lt;&gt;"",'[2]6. MAQUETTE'!A98,"")</f>
        <v/>
      </c>
      <c r="B113" s="281" t="str">
        <f>IF('[2]6. MAQUETTE'!B98&lt;&gt;"",'[2]6. MAQUETTE'!B98,"")</f>
        <v/>
      </c>
      <c r="C113" s="281" t="str">
        <f>IF('[2]6. MAQUETTE'!C98&lt;&gt;"",'[2]6. MAQUETTE'!C98,"")</f>
        <v/>
      </c>
      <c r="D113" s="284"/>
      <c r="E113" s="281" t="str">
        <f>IF('[2]6. MAQUETTE'!D98&lt;&gt;"",'[2]6. MAQUETTE'!D98,"")</f>
        <v/>
      </c>
      <c r="F113" s="284"/>
      <c r="G113" s="284"/>
      <c r="H113" s="285"/>
      <c r="I113" s="284"/>
      <c r="J113" s="284"/>
      <c r="K113" s="284"/>
      <c r="L113" s="286"/>
    </row>
    <row r="114" spans="1:12" ht="15.75" outlineLevel="1" thickBot="1" x14ac:dyDescent="0.3">
      <c r="A114" s="281" t="str">
        <f>IF('[2]6. MAQUETTE'!A99&lt;&gt;"",'[2]6. MAQUETTE'!A99,"")</f>
        <v/>
      </c>
      <c r="B114" s="281" t="str">
        <f>IF('[2]6. MAQUETTE'!B99&lt;&gt;"",'[2]6. MAQUETTE'!B99,"")</f>
        <v/>
      </c>
      <c r="C114" s="281" t="str">
        <f>IF('[2]6. MAQUETTE'!C99&lt;&gt;"",'[2]6. MAQUETTE'!C99,"")</f>
        <v/>
      </c>
      <c r="D114" s="284"/>
      <c r="E114" s="281" t="str">
        <f>IF('[2]6. MAQUETTE'!D99&lt;&gt;"",'[2]6. MAQUETTE'!D99,"")</f>
        <v/>
      </c>
      <c r="F114" s="284"/>
      <c r="G114" s="284"/>
      <c r="H114" s="285"/>
      <c r="I114" s="284"/>
      <c r="J114" s="284"/>
      <c r="K114" s="284"/>
      <c r="L114" s="286"/>
    </row>
    <row r="115" spans="1:12" ht="15.75" outlineLevel="1" thickBot="1" x14ac:dyDescent="0.3">
      <c r="A115" s="281" t="str">
        <f>IF('[2]6. MAQUETTE'!A100&lt;&gt;"",'[2]6. MAQUETTE'!A100,"")</f>
        <v/>
      </c>
      <c r="B115" s="281" t="str">
        <f>IF('[2]6. MAQUETTE'!B100&lt;&gt;"",'[2]6. MAQUETTE'!B100,"")</f>
        <v/>
      </c>
      <c r="C115" s="281" t="str">
        <f>IF('[2]6. MAQUETTE'!C100&lt;&gt;"",'[2]6. MAQUETTE'!C100,"")</f>
        <v/>
      </c>
      <c r="D115" s="284"/>
      <c r="E115" s="281" t="str">
        <f>IF('[2]6. MAQUETTE'!D100&lt;&gt;"",'[2]6. MAQUETTE'!D100,"")</f>
        <v/>
      </c>
      <c r="F115" s="284"/>
      <c r="G115" s="284"/>
      <c r="H115" s="285"/>
      <c r="I115" s="284"/>
      <c r="J115" s="284"/>
      <c r="K115" s="284"/>
      <c r="L115" s="286"/>
    </row>
    <row r="116" spans="1:12" ht="15.75" outlineLevel="1" thickBot="1" x14ac:dyDescent="0.3">
      <c r="A116" s="281" t="str">
        <f>IF('[2]6. MAQUETTE'!A101&lt;&gt;"",'[2]6. MAQUETTE'!A101,"")</f>
        <v/>
      </c>
      <c r="B116" s="281" t="str">
        <f>IF('[2]6. MAQUETTE'!B101&lt;&gt;"",'[2]6. MAQUETTE'!B101,"")</f>
        <v/>
      </c>
      <c r="C116" s="281" t="str">
        <f>IF('[2]6. MAQUETTE'!C101&lt;&gt;"",'[2]6. MAQUETTE'!C101,"")</f>
        <v/>
      </c>
      <c r="D116" s="284"/>
      <c r="E116" s="281" t="str">
        <f>IF('[2]6. MAQUETTE'!D101&lt;&gt;"",'[2]6. MAQUETTE'!D101,"")</f>
        <v/>
      </c>
      <c r="F116" s="284"/>
      <c r="G116" s="284"/>
      <c r="H116" s="285"/>
      <c r="I116" s="284"/>
      <c r="J116" s="284"/>
      <c r="K116" s="284"/>
      <c r="L116" s="286"/>
    </row>
    <row r="117" spans="1:12" ht="15.75" outlineLevel="1" thickBot="1" x14ac:dyDescent="0.3">
      <c r="A117" s="281" t="str">
        <f>IF('[2]6. MAQUETTE'!A102&lt;&gt;"",'[2]6. MAQUETTE'!A102,"")</f>
        <v/>
      </c>
      <c r="B117" s="281" t="str">
        <f>IF('[2]6. MAQUETTE'!B102&lt;&gt;"",'[2]6. MAQUETTE'!B102,"")</f>
        <v/>
      </c>
      <c r="C117" s="281" t="str">
        <f>IF('[2]6. MAQUETTE'!C102&lt;&gt;"",'[2]6. MAQUETTE'!C102,"")</f>
        <v/>
      </c>
      <c r="D117" s="284"/>
      <c r="E117" s="281" t="str">
        <f>IF('[2]6. MAQUETTE'!D102&lt;&gt;"",'[2]6. MAQUETTE'!D102,"")</f>
        <v/>
      </c>
      <c r="F117" s="284"/>
      <c r="G117" s="284"/>
      <c r="H117" s="285"/>
      <c r="I117" s="284"/>
      <c r="J117" s="284"/>
      <c r="K117" s="284"/>
      <c r="L117" s="286"/>
    </row>
    <row r="118" spans="1:12" ht="15.75" outlineLevel="1" thickBot="1" x14ac:dyDescent="0.3">
      <c r="A118" s="281" t="str">
        <f>IF('[2]6. MAQUETTE'!A103&lt;&gt;"",'[2]6. MAQUETTE'!A103,"")</f>
        <v/>
      </c>
      <c r="B118" s="281" t="str">
        <f>IF('[2]6. MAQUETTE'!B103&lt;&gt;"",'[2]6. MAQUETTE'!B103,"")</f>
        <v/>
      </c>
      <c r="C118" s="281" t="str">
        <f>IF('[2]6. MAQUETTE'!C103&lt;&gt;"",'[2]6. MAQUETTE'!C103,"")</f>
        <v/>
      </c>
      <c r="D118" s="284"/>
      <c r="E118" s="281" t="str">
        <f>IF('[2]6. MAQUETTE'!D103&lt;&gt;"",'[2]6. MAQUETTE'!D103,"")</f>
        <v/>
      </c>
      <c r="F118" s="284"/>
      <c r="G118" s="284"/>
      <c r="H118" s="285"/>
      <c r="I118" s="284"/>
      <c r="J118" s="284"/>
      <c r="K118" s="284"/>
      <c r="L118" s="286"/>
    </row>
    <row r="119" spans="1:12" ht="15.75" outlineLevel="1" thickBot="1" x14ac:dyDescent="0.3">
      <c r="A119" s="281" t="str">
        <f>IF('[2]6. MAQUETTE'!A104&lt;&gt;"",'[2]6. MAQUETTE'!A104,"")</f>
        <v/>
      </c>
      <c r="B119" s="281" t="str">
        <f>IF('[2]6. MAQUETTE'!B104&lt;&gt;"",'[2]6. MAQUETTE'!B104,"")</f>
        <v/>
      </c>
      <c r="C119" s="281" t="str">
        <f>IF('[2]6. MAQUETTE'!C104&lt;&gt;"",'[2]6. MAQUETTE'!C104,"")</f>
        <v/>
      </c>
      <c r="D119" s="284"/>
      <c r="E119" s="281" t="str">
        <f>IF('[2]6. MAQUETTE'!D104&lt;&gt;"",'[2]6. MAQUETTE'!D104,"")</f>
        <v/>
      </c>
      <c r="F119" s="284"/>
      <c r="G119" s="284"/>
      <c r="H119" s="285"/>
      <c r="I119" s="284"/>
      <c r="J119" s="284"/>
      <c r="K119" s="284"/>
      <c r="L119" s="286"/>
    </row>
    <row r="120" spans="1:12" ht="15.75" outlineLevel="1" thickBot="1" x14ac:dyDescent="0.3">
      <c r="A120" s="281" t="str">
        <f>IF('[2]6. MAQUETTE'!A105&lt;&gt;"",'[2]6. MAQUETTE'!A105,"")</f>
        <v/>
      </c>
      <c r="B120" s="281" t="str">
        <f>IF('[2]6. MAQUETTE'!B105&lt;&gt;"",'[2]6. MAQUETTE'!B105,"")</f>
        <v/>
      </c>
      <c r="C120" s="281" t="str">
        <f>IF('[2]6. MAQUETTE'!C105&lt;&gt;"",'[2]6. MAQUETTE'!C105,"")</f>
        <v/>
      </c>
      <c r="D120" s="284"/>
      <c r="E120" s="281" t="str">
        <f>IF('[2]6. MAQUETTE'!D105&lt;&gt;"",'[2]6. MAQUETTE'!D105,"")</f>
        <v/>
      </c>
      <c r="F120" s="284"/>
      <c r="G120" s="284"/>
      <c r="H120" s="285"/>
      <c r="I120" s="284"/>
      <c r="J120" s="284"/>
      <c r="K120" s="284"/>
      <c r="L120" s="286"/>
    </row>
    <row r="121" spans="1:12" ht="15.75" outlineLevel="1" thickBot="1" x14ac:dyDescent="0.3">
      <c r="A121" s="281" t="str">
        <f>IF('[2]6. MAQUETTE'!A106&lt;&gt;"",'[2]6. MAQUETTE'!A106,"")</f>
        <v/>
      </c>
      <c r="B121" s="281" t="str">
        <f>IF('[2]6. MAQUETTE'!B106&lt;&gt;"",'[2]6. MAQUETTE'!B106,"")</f>
        <v/>
      </c>
      <c r="C121" s="281" t="str">
        <f>IF('[2]6. MAQUETTE'!C106&lt;&gt;"",'[2]6. MAQUETTE'!C106,"")</f>
        <v/>
      </c>
      <c r="D121" s="284"/>
      <c r="E121" s="281" t="str">
        <f>IF('[2]6. MAQUETTE'!D106&lt;&gt;"",'[2]6. MAQUETTE'!D106,"")</f>
        <v/>
      </c>
      <c r="F121" s="284"/>
      <c r="G121" s="284"/>
      <c r="H121" s="285"/>
      <c r="I121" s="284"/>
      <c r="J121" s="284"/>
      <c r="K121" s="284"/>
      <c r="L121" s="286"/>
    </row>
    <row r="122" spans="1:12" ht="15.75" outlineLevel="1" thickBot="1" x14ac:dyDescent="0.3">
      <c r="A122" s="281" t="str">
        <f>IF('[2]6. MAQUETTE'!A107&lt;&gt;"",'[2]6. MAQUETTE'!A107,"")</f>
        <v/>
      </c>
      <c r="B122" s="281" t="str">
        <f>IF('[2]6. MAQUETTE'!B107&lt;&gt;"",'[2]6. MAQUETTE'!B107,"")</f>
        <v/>
      </c>
      <c r="C122" s="281" t="str">
        <f>IF('[2]6. MAQUETTE'!C107&lt;&gt;"",'[2]6. MAQUETTE'!C107,"")</f>
        <v/>
      </c>
      <c r="D122" s="288"/>
      <c r="E122" s="281" t="str">
        <f>IF('[2]6. MAQUETTE'!D107&lt;&gt;"",'[2]6. MAQUETTE'!D107,"")</f>
        <v/>
      </c>
      <c r="F122" s="288"/>
      <c r="G122" s="288"/>
      <c r="H122" s="289"/>
      <c r="I122" s="288"/>
      <c r="J122" s="288"/>
      <c r="K122" s="288"/>
      <c r="L122" s="290"/>
    </row>
    <row r="123" spans="1:12" ht="15.75" thickBot="1" x14ac:dyDescent="0.3"/>
    <row r="124" spans="1:12" ht="15.75" thickBot="1" x14ac:dyDescent="0.3">
      <c r="A124" s="271" t="s">
        <v>119</v>
      </c>
      <c r="B124" s="272"/>
      <c r="C124" s="272"/>
      <c r="D124" s="272"/>
      <c r="E124" s="272"/>
      <c r="F124" s="272"/>
      <c r="G124" s="272"/>
      <c r="H124" s="272"/>
      <c r="I124" s="272"/>
      <c r="J124" s="272"/>
      <c r="K124" s="272"/>
      <c r="L124" s="272"/>
    </row>
    <row r="125" spans="1:12" ht="27.75" customHeight="1" thickBot="1" x14ac:dyDescent="0.3">
      <c r="A125" s="291"/>
      <c r="B125" s="292"/>
      <c r="C125" s="291"/>
      <c r="D125" s="293"/>
      <c r="E125" s="293"/>
      <c r="F125" s="293"/>
      <c r="G125" s="293"/>
      <c r="H125" s="293"/>
      <c r="I125" s="293"/>
      <c r="J125" s="274" t="s">
        <v>357</v>
      </c>
      <c r="K125" s="444" t="s">
        <v>358</v>
      </c>
      <c r="L125" s="445"/>
    </row>
    <row r="126" spans="1:12" ht="45.75" thickBot="1" x14ac:dyDescent="0.3">
      <c r="A126" s="275" t="s">
        <v>336</v>
      </c>
      <c r="B126" s="275" t="s">
        <v>348</v>
      </c>
      <c r="C126" s="275" t="s">
        <v>112</v>
      </c>
      <c r="D126" s="275" t="s">
        <v>113</v>
      </c>
      <c r="E126" s="275" t="s">
        <v>338</v>
      </c>
      <c r="F126" s="275" t="s">
        <v>359</v>
      </c>
      <c r="G126" s="275" t="s">
        <v>360</v>
      </c>
      <c r="H126" s="275" t="s">
        <v>361</v>
      </c>
      <c r="I126" s="275" t="s">
        <v>362</v>
      </c>
      <c r="J126" s="275" t="s">
        <v>363</v>
      </c>
      <c r="K126" s="275" t="s">
        <v>198</v>
      </c>
      <c r="L126" s="294" t="s">
        <v>364</v>
      </c>
    </row>
    <row r="127" spans="1:12" ht="15.75" thickBot="1" x14ac:dyDescent="0.3">
      <c r="A127" s="281" t="str">
        <f>IF('[2]6. MAQUETTE'!A113&lt;&gt;"",'[2]6. MAQUETTE'!A113,"")</f>
        <v/>
      </c>
      <c r="B127" s="281" t="str">
        <f>IF('[2]6. MAQUETTE'!B113&lt;&gt;"",'[2]6. MAQUETTE'!B113,"")</f>
        <v/>
      </c>
      <c r="C127" s="281" t="str">
        <f>IF('[2]6. MAQUETTE'!C113&lt;&gt;"",'[2]6. MAQUETTE'!C113,"")</f>
        <v/>
      </c>
      <c r="D127" s="281"/>
      <c r="E127" s="281" t="str">
        <f>IF('[2]6. MAQUETTE'!D113&lt;&gt;"",'[2]6. MAQUETTE'!D113,"")</f>
        <v/>
      </c>
      <c r="F127" s="281"/>
      <c r="G127" s="281"/>
      <c r="H127" s="282"/>
      <c r="I127" s="281"/>
      <c r="J127" s="281"/>
      <c r="K127" s="281"/>
      <c r="L127" s="283"/>
    </row>
    <row r="128" spans="1:12" ht="15.75" thickBot="1" x14ac:dyDescent="0.3">
      <c r="A128" s="281" t="str">
        <f>IF('[2]6. MAQUETTE'!A114&lt;&gt;"",'[2]6. MAQUETTE'!A114,"")</f>
        <v/>
      </c>
      <c r="B128" s="281" t="str">
        <f>IF('[2]6. MAQUETTE'!B114&lt;&gt;"",'[2]6. MAQUETTE'!B114,"")</f>
        <v/>
      </c>
      <c r="C128" s="281" t="str">
        <f>IF('[2]6. MAQUETTE'!C114&lt;&gt;"",'[2]6. MAQUETTE'!C114,"")</f>
        <v/>
      </c>
      <c r="D128" s="284"/>
      <c r="E128" s="281" t="str">
        <f>IF('[2]6. MAQUETTE'!D114&lt;&gt;"",'[2]6. MAQUETTE'!D114,"")</f>
        <v/>
      </c>
      <c r="F128" s="284"/>
      <c r="G128" s="284"/>
      <c r="H128" s="285"/>
      <c r="I128" s="284"/>
      <c r="J128" s="284"/>
      <c r="K128" s="284"/>
      <c r="L128" s="286"/>
    </row>
    <row r="129" spans="1:12" ht="15.75" thickBot="1" x14ac:dyDescent="0.3">
      <c r="A129" s="281" t="str">
        <f>IF('[2]6. MAQUETTE'!A115&lt;&gt;"",'[2]6. MAQUETTE'!A115,"")</f>
        <v/>
      </c>
      <c r="B129" s="281" t="str">
        <f>IF('[2]6. MAQUETTE'!B115&lt;&gt;"",'[2]6. MAQUETTE'!B115,"")</f>
        <v/>
      </c>
      <c r="C129" s="281" t="str">
        <f>IF('[2]6. MAQUETTE'!C115&lt;&gt;"",'[2]6. MAQUETTE'!C115,"")</f>
        <v/>
      </c>
      <c r="D129" s="284"/>
      <c r="E129" s="281" t="str">
        <f>IF('[2]6. MAQUETTE'!D115&lt;&gt;"",'[2]6. MAQUETTE'!D115,"")</f>
        <v/>
      </c>
      <c r="F129" s="284"/>
      <c r="G129" s="284"/>
      <c r="H129" s="285"/>
      <c r="I129" s="284"/>
      <c r="J129" s="284"/>
      <c r="K129" s="284"/>
      <c r="L129" s="286"/>
    </row>
    <row r="130" spans="1:12" ht="15.75" thickBot="1" x14ac:dyDescent="0.3">
      <c r="A130" s="281" t="str">
        <f>IF('[2]6. MAQUETTE'!A116&lt;&gt;"",'[2]6. MAQUETTE'!A116,"")</f>
        <v/>
      </c>
      <c r="B130" s="281" t="str">
        <f>IF('[2]6. MAQUETTE'!B116&lt;&gt;"",'[2]6. MAQUETTE'!B116,"")</f>
        <v/>
      </c>
      <c r="C130" s="281" t="str">
        <f>IF('[2]6. MAQUETTE'!C116&lt;&gt;"",'[2]6. MAQUETTE'!C116,"")</f>
        <v/>
      </c>
      <c r="D130" s="284"/>
      <c r="E130" s="281" t="str">
        <f>IF('[2]6. MAQUETTE'!D116&lt;&gt;"",'[2]6. MAQUETTE'!D116,"")</f>
        <v/>
      </c>
      <c r="F130" s="284"/>
      <c r="G130" s="284"/>
      <c r="H130" s="285"/>
      <c r="I130" s="284"/>
      <c r="J130" s="284"/>
      <c r="K130" s="284"/>
      <c r="L130" s="286"/>
    </row>
    <row r="131" spans="1:12" ht="15.75" thickBot="1" x14ac:dyDescent="0.3">
      <c r="A131" s="281" t="str">
        <f>IF('[2]6. MAQUETTE'!A117&lt;&gt;"",'[2]6. MAQUETTE'!A117,"")</f>
        <v/>
      </c>
      <c r="B131" s="281" t="str">
        <f>IF('[2]6. MAQUETTE'!B117&lt;&gt;"",'[2]6. MAQUETTE'!B117,"")</f>
        <v/>
      </c>
      <c r="C131" s="281" t="str">
        <f>IF('[2]6. MAQUETTE'!C117&lt;&gt;"",'[2]6. MAQUETTE'!C117,"")</f>
        <v/>
      </c>
      <c r="D131" s="284"/>
      <c r="E131" s="281" t="str">
        <f>IF('[2]6. MAQUETTE'!D117&lt;&gt;"",'[2]6. MAQUETTE'!D117,"")</f>
        <v/>
      </c>
      <c r="F131" s="284"/>
      <c r="G131" s="284"/>
      <c r="H131" s="285"/>
      <c r="I131" s="284"/>
      <c r="J131" s="284"/>
      <c r="K131" s="284"/>
      <c r="L131" s="286"/>
    </row>
    <row r="132" spans="1:12" ht="15.75" thickBot="1" x14ac:dyDescent="0.3">
      <c r="A132" s="281" t="str">
        <f>IF('[2]6. MAQUETTE'!A118&lt;&gt;"",'[2]6. MAQUETTE'!A118,"")</f>
        <v/>
      </c>
      <c r="B132" s="281" t="str">
        <f>IF('[2]6. MAQUETTE'!B118&lt;&gt;"",'[2]6. MAQUETTE'!B118,"")</f>
        <v/>
      </c>
      <c r="C132" s="281" t="str">
        <f>IF('[2]6. MAQUETTE'!C118&lt;&gt;"",'[2]6. MAQUETTE'!C118,"")</f>
        <v/>
      </c>
      <c r="D132" s="284"/>
      <c r="E132" s="281" t="str">
        <f>IF('[2]6. MAQUETTE'!D118&lt;&gt;"",'[2]6. MAQUETTE'!D118,"")</f>
        <v/>
      </c>
      <c r="F132" s="284"/>
      <c r="G132" s="284"/>
      <c r="H132" s="285"/>
      <c r="I132" s="284"/>
      <c r="J132" s="284"/>
      <c r="K132" s="284"/>
      <c r="L132" s="286"/>
    </row>
    <row r="133" spans="1:12" ht="15.75" thickBot="1" x14ac:dyDescent="0.3">
      <c r="A133" s="281" t="str">
        <f>IF('[2]6. MAQUETTE'!A119&lt;&gt;"",'[2]6. MAQUETTE'!A119,"")</f>
        <v/>
      </c>
      <c r="B133" s="281" t="str">
        <f>IF('[2]6. MAQUETTE'!B119&lt;&gt;"",'[2]6. MAQUETTE'!B119,"")</f>
        <v/>
      </c>
      <c r="C133" s="281" t="str">
        <f>IF('[2]6. MAQUETTE'!C119&lt;&gt;"",'[2]6. MAQUETTE'!C119,"")</f>
        <v/>
      </c>
      <c r="D133" s="284"/>
      <c r="E133" s="281" t="str">
        <f>IF('[2]6. MAQUETTE'!D119&lt;&gt;"",'[2]6. MAQUETTE'!D119,"")</f>
        <v/>
      </c>
      <c r="F133" s="284"/>
      <c r="G133" s="284"/>
      <c r="H133" s="285"/>
      <c r="I133" s="284"/>
      <c r="J133" s="284"/>
      <c r="K133" s="284"/>
      <c r="L133" s="286"/>
    </row>
    <row r="134" spans="1:12" ht="15.75" thickBot="1" x14ac:dyDescent="0.3">
      <c r="A134" s="281" t="str">
        <f>IF('[2]6. MAQUETTE'!A120&lt;&gt;"",'[2]6. MAQUETTE'!A120,"")</f>
        <v/>
      </c>
      <c r="B134" s="281" t="str">
        <f>IF('[2]6. MAQUETTE'!B120&lt;&gt;"",'[2]6. MAQUETTE'!B120,"")</f>
        <v/>
      </c>
      <c r="C134" s="281" t="str">
        <f>IF('[2]6. MAQUETTE'!C120&lt;&gt;"",'[2]6. MAQUETTE'!C120,"")</f>
        <v/>
      </c>
      <c r="D134" s="284"/>
      <c r="E134" s="281" t="str">
        <f>IF('[2]6. MAQUETTE'!D120&lt;&gt;"",'[2]6. MAQUETTE'!D120,"")</f>
        <v/>
      </c>
      <c r="F134" s="284"/>
      <c r="G134" s="284"/>
      <c r="H134" s="285"/>
      <c r="I134" s="284"/>
      <c r="J134" s="284"/>
      <c r="K134" s="284"/>
      <c r="L134" s="286"/>
    </row>
    <row r="135" spans="1:12" ht="15.75" thickBot="1" x14ac:dyDescent="0.3">
      <c r="A135" s="281" t="str">
        <f>IF('[2]6. MAQUETTE'!A121&lt;&gt;"",'[2]6. MAQUETTE'!A121,"")</f>
        <v/>
      </c>
      <c r="B135" s="281" t="str">
        <f>IF('[2]6. MAQUETTE'!B121&lt;&gt;"",'[2]6. MAQUETTE'!B121,"")</f>
        <v/>
      </c>
      <c r="C135" s="281" t="str">
        <f>IF('[2]6. MAQUETTE'!C121&lt;&gt;"",'[2]6. MAQUETTE'!C121,"")</f>
        <v/>
      </c>
      <c r="D135" s="284"/>
      <c r="E135" s="281" t="str">
        <f>IF('[2]6. MAQUETTE'!D121&lt;&gt;"",'[2]6. MAQUETTE'!D121,"")</f>
        <v/>
      </c>
      <c r="F135" s="284"/>
      <c r="G135" s="284"/>
      <c r="H135" s="285"/>
      <c r="I135" s="284"/>
      <c r="J135" s="284"/>
      <c r="K135" s="284"/>
      <c r="L135" s="286"/>
    </row>
    <row r="136" spans="1:12" ht="15.75" thickBot="1" x14ac:dyDescent="0.3">
      <c r="A136" s="281" t="str">
        <f>IF('[2]6. MAQUETTE'!A122&lt;&gt;"",'[2]6. MAQUETTE'!A122,"")</f>
        <v/>
      </c>
      <c r="B136" s="281" t="str">
        <f>IF('[2]6. MAQUETTE'!B122&lt;&gt;"",'[2]6. MAQUETTE'!B122,"")</f>
        <v/>
      </c>
      <c r="C136" s="281" t="str">
        <f>IF('[2]6. MAQUETTE'!C122&lt;&gt;"",'[2]6. MAQUETTE'!C122,"")</f>
        <v/>
      </c>
      <c r="D136" s="284"/>
      <c r="E136" s="281" t="str">
        <f>IF('[2]6. MAQUETTE'!D122&lt;&gt;"",'[2]6. MAQUETTE'!D122,"")</f>
        <v/>
      </c>
      <c r="F136" s="284"/>
      <c r="G136" s="284"/>
      <c r="H136" s="285"/>
      <c r="I136" s="284"/>
      <c r="J136" s="284"/>
      <c r="K136" s="284"/>
      <c r="L136" s="286"/>
    </row>
    <row r="137" spans="1:12" ht="15.75" outlineLevel="1" thickBot="1" x14ac:dyDescent="0.3">
      <c r="A137" s="281" t="str">
        <f>IF('[2]6. MAQUETTE'!A123&lt;&gt;"",'[2]6. MAQUETTE'!A123,"")</f>
        <v/>
      </c>
      <c r="B137" s="281" t="str">
        <f>IF('[2]6. MAQUETTE'!B123&lt;&gt;"",'[2]6. MAQUETTE'!B123,"")</f>
        <v/>
      </c>
      <c r="C137" s="281" t="str">
        <f>IF('[2]6. MAQUETTE'!C123&lt;&gt;"",'[2]6. MAQUETTE'!C123,"")</f>
        <v/>
      </c>
      <c r="D137" s="284"/>
      <c r="E137" s="281" t="str">
        <f>IF('[2]6. MAQUETTE'!D123&lt;&gt;"",'[2]6. MAQUETTE'!D123,"")</f>
        <v/>
      </c>
      <c r="F137" s="284"/>
      <c r="G137" s="284"/>
      <c r="H137" s="285"/>
      <c r="I137" s="284"/>
      <c r="J137" s="284"/>
      <c r="K137" s="284"/>
      <c r="L137" s="286"/>
    </row>
    <row r="138" spans="1:12" ht="15.75" outlineLevel="1" thickBot="1" x14ac:dyDescent="0.3">
      <c r="A138" s="281" t="str">
        <f>IF('[2]6. MAQUETTE'!A124&lt;&gt;"",'[2]6. MAQUETTE'!A124,"")</f>
        <v/>
      </c>
      <c r="B138" s="281" t="str">
        <f>IF('[2]6. MAQUETTE'!B124&lt;&gt;"",'[2]6. MAQUETTE'!B124,"")</f>
        <v/>
      </c>
      <c r="C138" s="281" t="str">
        <f>IF('[2]6. MAQUETTE'!C124&lt;&gt;"",'[2]6. MAQUETTE'!C124,"")</f>
        <v/>
      </c>
      <c r="D138" s="284"/>
      <c r="E138" s="281" t="str">
        <f>IF('[2]6. MAQUETTE'!D124&lt;&gt;"",'[2]6. MAQUETTE'!D124,"")</f>
        <v/>
      </c>
      <c r="F138" s="284"/>
      <c r="G138" s="284"/>
      <c r="H138" s="285"/>
      <c r="I138" s="284"/>
      <c r="J138" s="284"/>
      <c r="K138" s="284"/>
      <c r="L138" s="286"/>
    </row>
    <row r="139" spans="1:12" ht="15.75" outlineLevel="1" thickBot="1" x14ac:dyDescent="0.3">
      <c r="A139" s="281" t="str">
        <f>IF('[2]6. MAQUETTE'!A125&lt;&gt;"",'[2]6. MAQUETTE'!A125,"")</f>
        <v/>
      </c>
      <c r="B139" s="281" t="str">
        <f>IF('[2]6. MAQUETTE'!B125&lt;&gt;"",'[2]6. MAQUETTE'!B125,"")</f>
        <v/>
      </c>
      <c r="C139" s="281" t="str">
        <f>IF('[2]6. MAQUETTE'!C125&lt;&gt;"",'[2]6. MAQUETTE'!C125,"")</f>
        <v/>
      </c>
      <c r="D139" s="284"/>
      <c r="E139" s="281" t="str">
        <f>IF('[2]6. MAQUETTE'!D125&lt;&gt;"",'[2]6. MAQUETTE'!D125,"")</f>
        <v/>
      </c>
      <c r="F139" s="284"/>
      <c r="G139" s="284"/>
      <c r="H139" s="285"/>
      <c r="I139" s="284"/>
      <c r="J139" s="284"/>
      <c r="K139" s="284"/>
      <c r="L139" s="286"/>
    </row>
    <row r="140" spans="1:12" ht="15.75" outlineLevel="1" thickBot="1" x14ac:dyDescent="0.3">
      <c r="A140" s="281" t="str">
        <f>IF('[2]6. MAQUETTE'!A126&lt;&gt;"",'[2]6. MAQUETTE'!A126,"")</f>
        <v/>
      </c>
      <c r="B140" s="281" t="str">
        <f>IF('[2]6. MAQUETTE'!B126&lt;&gt;"",'[2]6. MAQUETTE'!B126,"")</f>
        <v/>
      </c>
      <c r="C140" s="281" t="str">
        <f>IF('[2]6. MAQUETTE'!C126&lt;&gt;"",'[2]6. MAQUETTE'!C126,"")</f>
        <v/>
      </c>
      <c r="D140" s="284"/>
      <c r="E140" s="281" t="str">
        <f>IF('[2]6. MAQUETTE'!D126&lt;&gt;"",'[2]6. MAQUETTE'!D126,"")</f>
        <v/>
      </c>
      <c r="F140" s="284"/>
      <c r="G140" s="284"/>
      <c r="H140" s="285"/>
      <c r="I140" s="284"/>
      <c r="J140" s="284"/>
      <c r="K140" s="284"/>
      <c r="L140" s="286"/>
    </row>
    <row r="141" spans="1:12" ht="15.75" outlineLevel="1" thickBot="1" x14ac:dyDescent="0.3">
      <c r="A141" s="281" t="str">
        <f>IF('[2]6. MAQUETTE'!A127&lt;&gt;"",'[2]6. MAQUETTE'!A127,"")</f>
        <v/>
      </c>
      <c r="B141" s="281" t="str">
        <f>IF('[2]6. MAQUETTE'!B127&lt;&gt;"",'[2]6. MAQUETTE'!B127,"")</f>
        <v/>
      </c>
      <c r="C141" s="281" t="str">
        <f>IF('[2]6. MAQUETTE'!C127&lt;&gt;"",'[2]6. MAQUETTE'!C127,"")</f>
        <v/>
      </c>
      <c r="D141" s="284"/>
      <c r="E141" s="281" t="str">
        <f>IF('[2]6. MAQUETTE'!D127&lt;&gt;"",'[2]6. MAQUETTE'!D127,"")</f>
        <v/>
      </c>
      <c r="F141" s="284"/>
      <c r="G141" s="284"/>
      <c r="H141" s="285"/>
      <c r="I141" s="284"/>
      <c r="J141" s="284"/>
      <c r="K141" s="284"/>
      <c r="L141" s="286"/>
    </row>
    <row r="142" spans="1:12" ht="15.75" outlineLevel="1" thickBot="1" x14ac:dyDescent="0.3">
      <c r="A142" s="281" t="str">
        <f>IF('[2]6. MAQUETTE'!A128&lt;&gt;"",'[2]6. MAQUETTE'!A128,"")</f>
        <v/>
      </c>
      <c r="B142" s="281" t="str">
        <f>IF('[2]6. MAQUETTE'!B128&lt;&gt;"",'[2]6. MAQUETTE'!B128,"")</f>
        <v/>
      </c>
      <c r="C142" s="281" t="str">
        <f>IF('[2]6. MAQUETTE'!C128&lt;&gt;"",'[2]6. MAQUETTE'!C128,"")</f>
        <v/>
      </c>
      <c r="D142" s="284"/>
      <c r="E142" s="281" t="str">
        <f>IF('[2]6. MAQUETTE'!D128&lt;&gt;"",'[2]6. MAQUETTE'!D128,"")</f>
        <v/>
      </c>
      <c r="F142" s="284"/>
      <c r="G142" s="284"/>
      <c r="H142" s="285"/>
      <c r="I142" s="284"/>
      <c r="J142" s="284"/>
      <c r="K142" s="284"/>
      <c r="L142" s="286"/>
    </row>
    <row r="143" spans="1:12" ht="15.75" outlineLevel="1" thickBot="1" x14ac:dyDescent="0.3">
      <c r="A143" s="281" t="str">
        <f>IF('[2]6. MAQUETTE'!A129&lt;&gt;"",'[2]6. MAQUETTE'!A129,"")</f>
        <v/>
      </c>
      <c r="B143" s="281" t="str">
        <f>IF('[2]6. MAQUETTE'!B129&lt;&gt;"",'[2]6. MAQUETTE'!B129,"")</f>
        <v/>
      </c>
      <c r="C143" s="281" t="str">
        <f>IF('[2]6. MAQUETTE'!C129&lt;&gt;"",'[2]6. MAQUETTE'!C129,"")</f>
        <v/>
      </c>
      <c r="D143" s="284"/>
      <c r="E143" s="281" t="str">
        <f>IF('[2]6. MAQUETTE'!D129&lt;&gt;"",'[2]6. MAQUETTE'!D129,"")</f>
        <v/>
      </c>
      <c r="F143" s="284"/>
      <c r="G143" s="284"/>
      <c r="H143" s="285"/>
      <c r="I143" s="284"/>
      <c r="J143" s="284"/>
      <c r="K143" s="284"/>
      <c r="L143" s="286"/>
    </row>
    <row r="144" spans="1:12" ht="15.75" outlineLevel="1" thickBot="1" x14ac:dyDescent="0.3">
      <c r="A144" s="281" t="str">
        <f>IF('[2]6. MAQUETTE'!A130&lt;&gt;"",'[2]6. MAQUETTE'!A130,"")</f>
        <v/>
      </c>
      <c r="B144" s="281" t="str">
        <f>IF('[2]6. MAQUETTE'!B130&lt;&gt;"",'[2]6. MAQUETTE'!B130,"")</f>
        <v/>
      </c>
      <c r="C144" s="281" t="str">
        <f>IF('[2]6. MAQUETTE'!C130&lt;&gt;"",'[2]6. MAQUETTE'!C130,"")</f>
        <v/>
      </c>
      <c r="D144" s="284"/>
      <c r="E144" s="281" t="str">
        <f>IF('[2]6. MAQUETTE'!D130&lt;&gt;"",'[2]6. MAQUETTE'!D130,"")</f>
        <v/>
      </c>
      <c r="F144" s="284"/>
      <c r="G144" s="284"/>
      <c r="H144" s="285"/>
      <c r="I144" s="284"/>
      <c r="J144" s="284"/>
      <c r="K144" s="284"/>
      <c r="L144" s="286"/>
    </row>
    <row r="145" spans="1:12" ht="15.75" outlineLevel="1" thickBot="1" x14ac:dyDescent="0.3">
      <c r="A145" s="281" t="str">
        <f>IF('[2]6. MAQUETTE'!A131&lt;&gt;"",'[2]6. MAQUETTE'!A131,"")</f>
        <v/>
      </c>
      <c r="B145" s="281" t="str">
        <f>IF('[2]6. MAQUETTE'!B131&lt;&gt;"",'[2]6. MAQUETTE'!B131,"")</f>
        <v/>
      </c>
      <c r="C145" s="281" t="str">
        <f>IF('[2]6. MAQUETTE'!C131&lt;&gt;"",'[2]6. MAQUETTE'!C131,"")</f>
        <v/>
      </c>
      <c r="D145" s="284"/>
      <c r="E145" s="281" t="str">
        <f>IF('[2]6. MAQUETTE'!D131&lt;&gt;"",'[2]6. MAQUETTE'!D131,"")</f>
        <v/>
      </c>
      <c r="F145" s="284"/>
      <c r="G145" s="284"/>
      <c r="H145" s="285"/>
      <c r="I145" s="284"/>
      <c r="J145" s="284"/>
      <c r="K145" s="284"/>
      <c r="L145" s="286"/>
    </row>
    <row r="146" spans="1:12" ht="15.75" outlineLevel="1" thickBot="1" x14ac:dyDescent="0.3">
      <c r="A146" s="281" t="str">
        <f>IF('[2]6. MAQUETTE'!A132&lt;&gt;"",'[2]6. MAQUETTE'!A132,"")</f>
        <v/>
      </c>
      <c r="B146" s="281" t="str">
        <f>IF('[2]6. MAQUETTE'!B132&lt;&gt;"",'[2]6. MAQUETTE'!B132,"")</f>
        <v/>
      </c>
      <c r="C146" s="281" t="str">
        <f>IF('[2]6. MAQUETTE'!C132&lt;&gt;"",'[2]6. MAQUETTE'!C132,"")</f>
        <v/>
      </c>
      <c r="D146" s="284"/>
      <c r="E146" s="281" t="str">
        <f>IF('[2]6. MAQUETTE'!D132&lt;&gt;"",'[2]6. MAQUETTE'!D132,"")</f>
        <v/>
      </c>
      <c r="F146" s="284"/>
      <c r="G146" s="284"/>
      <c r="H146" s="285"/>
      <c r="I146" s="284"/>
      <c r="J146" s="284"/>
      <c r="K146" s="284"/>
      <c r="L146" s="286"/>
    </row>
    <row r="147" spans="1:12" ht="15.75" outlineLevel="1" thickBot="1" x14ac:dyDescent="0.3">
      <c r="A147" s="281" t="str">
        <f>IF('[2]6. MAQUETTE'!A133&lt;&gt;"",'[2]6. MAQUETTE'!A133,"")</f>
        <v/>
      </c>
      <c r="B147" s="281" t="str">
        <f>IF('[2]6. MAQUETTE'!B133&lt;&gt;"",'[2]6. MAQUETTE'!B133,"")</f>
        <v/>
      </c>
      <c r="C147" s="281" t="str">
        <f>IF('[2]6. MAQUETTE'!C133&lt;&gt;"",'[2]6. MAQUETTE'!C133,"")</f>
        <v/>
      </c>
      <c r="D147" s="284"/>
      <c r="E147" s="281" t="str">
        <f>IF('[2]6. MAQUETTE'!D133&lt;&gt;"",'[2]6. MAQUETTE'!D133,"")</f>
        <v/>
      </c>
      <c r="F147" s="284"/>
      <c r="G147" s="284"/>
      <c r="H147" s="285"/>
      <c r="I147" s="284"/>
      <c r="J147" s="284"/>
      <c r="K147" s="284"/>
      <c r="L147" s="286"/>
    </row>
    <row r="148" spans="1:12" ht="15.75" outlineLevel="1" thickBot="1" x14ac:dyDescent="0.3">
      <c r="A148" s="281" t="str">
        <f>IF('[2]6. MAQUETTE'!A134&lt;&gt;"",'[2]6. MAQUETTE'!A134,"")</f>
        <v/>
      </c>
      <c r="B148" s="281" t="str">
        <f>IF('[2]6. MAQUETTE'!B134&lt;&gt;"",'[2]6. MAQUETTE'!B134,"")</f>
        <v/>
      </c>
      <c r="C148" s="281" t="str">
        <f>IF('[2]6. MAQUETTE'!C134&lt;&gt;"",'[2]6. MAQUETTE'!C134,"")</f>
        <v/>
      </c>
      <c r="D148" s="284"/>
      <c r="E148" s="281" t="str">
        <f>IF('[2]6. MAQUETTE'!D134&lt;&gt;"",'[2]6. MAQUETTE'!D134,"")</f>
        <v/>
      </c>
      <c r="F148" s="284"/>
      <c r="G148" s="284"/>
      <c r="H148" s="285"/>
      <c r="I148" s="284"/>
      <c r="J148" s="284"/>
      <c r="K148" s="284"/>
      <c r="L148" s="286"/>
    </row>
    <row r="149" spans="1:12" ht="15.75" outlineLevel="1" thickBot="1" x14ac:dyDescent="0.3">
      <c r="A149" s="281" t="str">
        <f>IF('[2]6. MAQUETTE'!A135&lt;&gt;"",'[2]6. MAQUETTE'!A135,"")</f>
        <v/>
      </c>
      <c r="B149" s="281" t="str">
        <f>IF('[2]6. MAQUETTE'!B135&lt;&gt;"",'[2]6. MAQUETTE'!B135,"")</f>
        <v/>
      </c>
      <c r="C149" s="281" t="str">
        <f>IF('[2]6. MAQUETTE'!C135&lt;&gt;"",'[2]6. MAQUETTE'!C135,"")</f>
        <v/>
      </c>
      <c r="D149" s="284"/>
      <c r="E149" s="281" t="str">
        <f>IF('[2]6. MAQUETTE'!D135&lt;&gt;"",'[2]6. MAQUETTE'!D135,"")</f>
        <v/>
      </c>
      <c r="F149" s="284"/>
      <c r="G149" s="284"/>
      <c r="H149" s="285"/>
      <c r="I149" s="284"/>
      <c r="J149" s="284"/>
      <c r="K149" s="284"/>
      <c r="L149" s="286"/>
    </row>
    <row r="150" spans="1:12" ht="15.75" outlineLevel="1" thickBot="1" x14ac:dyDescent="0.3">
      <c r="A150" s="281" t="str">
        <f>IF('[2]6. MAQUETTE'!A136&lt;&gt;"",'[2]6. MAQUETTE'!A136,"")</f>
        <v/>
      </c>
      <c r="B150" s="281" t="str">
        <f>IF('[2]6. MAQUETTE'!B136&lt;&gt;"",'[2]6. MAQUETTE'!B136,"")</f>
        <v/>
      </c>
      <c r="C150" s="281" t="str">
        <f>IF('[2]6. MAQUETTE'!C136&lt;&gt;"",'[2]6. MAQUETTE'!C136,"")</f>
        <v/>
      </c>
      <c r="D150" s="284"/>
      <c r="E150" s="281" t="str">
        <f>IF('[2]6. MAQUETTE'!D136&lt;&gt;"",'[2]6. MAQUETTE'!D136,"")</f>
        <v/>
      </c>
      <c r="F150" s="284"/>
      <c r="G150" s="284"/>
      <c r="H150" s="285"/>
      <c r="I150" s="284"/>
      <c r="J150" s="284"/>
      <c r="K150" s="284"/>
      <c r="L150" s="286"/>
    </row>
    <row r="151" spans="1:12" ht="15.75" outlineLevel="1" thickBot="1" x14ac:dyDescent="0.3">
      <c r="A151" s="281" t="str">
        <f>IF('[2]6. MAQUETTE'!A137&lt;&gt;"",'[2]6. MAQUETTE'!A137,"")</f>
        <v/>
      </c>
      <c r="B151" s="281" t="str">
        <f>IF('[2]6. MAQUETTE'!B137&lt;&gt;"",'[2]6. MAQUETTE'!B137,"")</f>
        <v/>
      </c>
      <c r="C151" s="281" t="str">
        <f>IF('[2]6. MAQUETTE'!C137&lt;&gt;"",'[2]6. MAQUETTE'!C137,"")</f>
        <v/>
      </c>
      <c r="D151" s="284"/>
      <c r="E151" s="281" t="str">
        <f>IF('[2]6. MAQUETTE'!D137&lt;&gt;"",'[2]6. MAQUETTE'!D137,"")</f>
        <v/>
      </c>
      <c r="F151" s="284"/>
      <c r="G151" s="284"/>
      <c r="H151" s="285"/>
      <c r="I151" s="284"/>
      <c r="J151" s="284"/>
      <c r="K151" s="284"/>
      <c r="L151" s="286"/>
    </row>
    <row r="152" spans="1:12" ht="15.75" outlineLevel="1" thickBot="1" x14ac:dyDescent="0.3">
      <c r="A152" s="281" t="str">
        <f>IF('[2]6. MAQUETTE'!A138&lt;&gt;"",'[2]6. MAQUETTE'!A138,"")</f>
        <v/>
      </c>
      <c r="B152" s="281" t="str">
        <f>IF('[2]6. MAQUETTE'!B138&lt;&gt;"",'[2]6. MAQUETTE'!B138,"")</f>
        <v/>
      </c>
      <c r="C152" s="281" t="str">
        <f>IF('[2]6. MAQUETTE'!C138&lt;&gt;"",'[2]6. MAQUETTE'!C138,"")</f>
        <v/>
      </c>
      <c r="D152" s="284"/>
      <c r="E152" s="281" t="str">
        <f>IF('[2]6. MAQUETTE'!D138&lt;&gt;"",'[2]6. MAQUETTE'!D138,"")</f>
        <v/>
      </c>
      <c r="F152" s="284"/>
      <c r="G152" s="284"/>
      <c r="H152" s="285"/>
      <c r="I152" s="284"/>
      <c r="J152" s="284"/>
      <c r="K152" s="284"/>
      <c r="L152" s="286"/>
    </row>
    <row r="153" spans="1:12" ht="15.75" outlineLevel="1" thickBot="1" x14ac:dyDescent="0.3">
      <c r="A153" s="281" t="str">
        <f>IF('[2]6. MAQUETTE'!A139&lt;&gt;"",'[2]6. MAQUETTE'!A139,"")</f>
        <v/>
      </c>
      <c r="B153" s="281" t="str">
        <f>IF('[2]6. MAQUETTE'!B139&lt;&gt;"",'[2]6. MAQUETTE'!B139,"")</f>
        <v/>
      </c>
      <c r="C153" s="281" t="str">
        <f>IF('[2]6. MAQUETTE'!C139&lt;&gt;"",'[2]6. MAQUETTE'!C139,"")</f>
        <v/>
      </c>
      <c r="D153" s="284"/>
      <c r="E153" s="281" t="str">
        <f>IF('[2]6. MAQUETTE'!D139&lt;&gt;"",'[2]6. MAQUETTE'!D139,"")</f>
        <v/>
      </c>
      <c r="F153" s="284"/>
      <c r="G153" s="284"/>
      <c r="H153" s="285"/>
      <c r="I153" s="284"/>
      <c r="J153" s="284"/>
      <c r="K153" s="284"/>
      <c r="L153" s="286"/>
    </row>
    <row r="154" spans="1:12" ht="15.75" outlineLevel="1" thickBot="1" x14ac:dyDescent="0.3">
      <c r="A154" s="281" t="str">
        <f>IF('[2]6. MAQUETTE'!A140&lt;&gt;"",'[2]6. MAQUETTE'!A140,"")</f>
        <v/>
      </c>
      <c r="B154" s="281" t="str">
        <f>IF('[2]6. MAQUETTE'!B140&lt;&gt;"",'[2]6. MAQUETTE'!B140,"")</f>
        <v/>
      </c>
      <c r="C154" s="281" t="str">
        <f>IF('[2]6. MAQUETTE'!C140&lt;&gt;"",'[2]6. MAQUETTE'!C140,"")</f>
        <v/>
      </c>
      <c r="D154" s="284"/>
      <c r="E154" s="281" t="str">
        <f>IF('[2]6. MAQUETTE'!D140&lt;&gt;"",'[2]6. MAQUETTE'!D140,"")</f>
        <v/>
      </c>
      <c r="F154" s="284"/>
      <c r="G154" s="284"/>
      <c r="H154" s="285"/>
      <c r="I154" s="284"/>
      <c r="J154" s="284"/>
      <c r="K154" s="284"/>
      <c r="L154" s="286"/>
    </row>
    <row r="155" spans="1:12" ht="15.75" outlineLevel="1" thickBot="1" x14ac:dyDescent="0.3">
      <c r="A155" s="281" t="str">
        <f>IF('[2]6. MAQUETTE'!A141&lt;&gt;"",'[2]6. MAQUETTE'!A141,"")</f>
        <v/>
      </c>
      <c r="B155" s="281" t="str">
        <f>IF('[2]6. MAQUETTE'!B141&lt;&gt;"",'[2]6. MAQUETTE'!B141,"")</f>
        <v/>
      </c>
      <c r="C155" s="281" t="str">
        <f>IF('[2]6. MAQUETTE'!C141&lt;&gt;"",'[2]6. MAQUETTE'!C141,"")</f>
        <v/>
      </c>
      <c r="D155" s="284"/>
      <c r="E155" s="281" t="str">
        <f>IF('[2]6. MAQUETTE'!D141&lt;&gt;"",'[2]6. MAQUETTE'!D141,"")</f>
        <v/>
      </c>
      <c r="F155" s="284"/>
      <c r="G155" s="284"/>
      <c r="H155" s="285"/>
      <c r="I155" s="284"/>
      <c r="J155" s="284"/>
      <c r="K155" s="284"/>
      <c r="L155" s="286"/>
    </row>
    <row r="156" spans="1:12" ht="15.75" outlineLevel="1" thickBot="1" x14ac:dyDescent="0.3">
      <c r="A156" s="281" t="str">
        <f>IF('[2]6. MAQUETTE'!A142&lt;&gt;"",'[2]6. MAQUETTE'!A142,"")</f>
        <v/>
      </c>
      <c r="B156" s="281" t="str">
        <f>IF('[2]6. MAQUETTE'!B142&lt;&gt;"",'[2]6. MAQUETTE'!B142,"")</f>
        <v/>
      </c>
      <c r="C156" s="281" t="str">
        <f>IF('[2]6. MAQUETTE'!C142&lt;&gt;"",'[2]6. MAQUETTE'!C142,"")</f>
        <v/>
      </c>
      <c r="D156" s="284"/>
      <c r="E156" s="281" t="str">
        <f>IF('[2]6. MAQUETTE'!D142&lt;&gt;"",'[2]6. MAQUETTE'!D142,"")</f>
        <v/>
      </c>
      <c r="F156" s="284"/>
      <c r="G156" s="284"/>
      <c r="H156" s="285"/>
      <c r="I156" s="284"/>
      <c r="J156" s="284"/>
      <c r="K156" s="284"/>
      <c r="L156" s="286"/>
    </row>
    <row r="157" spans="1:12" ht="15.75" outlineLevel="1" thickBot="1" x14ac:dyDescent="0.3">
      <c r="A157" s="281" t="str">
        <f>IF('[2]6. MAQUETTE'!A143&lt;&gt;"",'[2]6. MAQUETTE'!A143,"")</f>
        <v/>
      </c>
      <c r="B157" s="281" t="str">
        <f>IF('[2]6. MAQUETTE'!B143&lt;&gt;"",'[2]6. MAQUETTE'!B143,"")</f>
        <v/>
      </c>
      <c r="C157" s="281" t="str">
        <f>IF('[2]6. MAQUETTE'!C143&lt;&gt;"",'[2]6. MAQUETTE'!C143,"")</f>
        <v/>
      </c>
      <c r="D157" s="288"/>
      <c r="E157" s="281" t="str">
        <f>IF('[2]6. MAQUETTE'!D143&lt;&gt;"",'[2]6. MAQUETTE'!D143,"")</f>
        <v/>
      </c>
      <c r="F157" s="288"/>
      <c r="G157" s="288"/>
      <c r="H157" s="289"/>
      <c r="I157" s="288"/>
      <c r="J157" s="288"/>
      <c r="K157" s="288"/>
      <c r="L157" s="290"/>
    </row>
    <row r="158" spans="1:12" ht="15.75" thickBot="1" x14ac:dyDescent="0.3"/>
    <row r="159" spans="1:12" ht="15.75" thickBot="1" x14ac:dyDescent="0.3">
      <c r="A159" s="271" t="s">
        <v>319</v>
      </c>
      <c r="B159" s="272"/>
      <c r="C159" s="272"/>
      <c r="D159" s="272"/>
      <c r="E159" s="272"/>
      <c r="F159" s="272"/>
      <c r="G159" s="272"/>
      <c r="H159" s="272"/>
      <c r="I159" s="272"/>
      <c r="J159" s="272"/>
      <c r="K159" s="272"/>
      <c r="L159" s="272"/>
    </row>
    <row r="160" spans="1:12" ht="31.5" customHeight="1" thickBot="1" x14ac:dyDescent="0.3">
      <c r="A160" s="291"/>
      <c r="B160" s="292"/>
      <c r="C160" s="291"/>
      <c r="D160" s="293"/>
      <c r="E160" s="293"/>
      <c r="F160" s="293"/>
      <c r="G160" s="293"/>
      <c r="H160" s="293"/>
      <c r="I160" s="293"/>
      <c r="J160" s="274" t="s">
        <v>357</v>
      </c>
      <c r="K160" s="444" t="s">
        <v>358</v>
      </c>
      <c r="L160" s="445"/>
    </row>
    <row r="161" spans="1:12" ht="45.75" thickBot="1" x14ac:dyDescent="0.3">
      <c r="A161" s="275" t="s">
        <v>336</v>
      </c>
      <c r="B161" s="275" t="s">
        <v>348</v>
      </c>
      <c r="C161" s="275" t="s">
        <v>112</v>
      </c>
      <c r="D161" s="275" t="s">
        <v>113</v>
      </c>
      <c r="E161" s="275" t="s">
        <v>338</v>
      </c>
      <c r="F161" s="275" t="s">
        <v>359</v>
      </c>
      <c r="G161" s="275" t="s">
        <v>360</v>
      </c>
      <c r="H161" s="275" t="s">
        <v>361</v>
      </c>
      <c r="I161" s="275" t="s">
        <v>362</v>
      </c>
      <c r="J161" s="275" t="s">
        <v>363</v>
      </c>
      <c r="K161" s="275" t="s">
        <v>198</v>
      </c>
      <c r="L161" s="294" t="s">
        <v>364</v>
      </c>
    </row>
    <row r="162" spans="1:12" ht="15.75" thickBot="1" x14ac:dyDescent="0.3">
      <c r="A162" s="281" t="str">
        <f>IF('[2]6. MAQUETTE'!A149&lt;&gt;"",'[2]6. MAQUETTE'!A149,"")</f>
        <v/>
      </c>
      <c r="B162" s="281" t="str">
        <f>IF('[2]6. MAQUETTE'!B149&lt;&gt;"",'[2]6. MAQUETTE'!B149,"")</f>
        <v/>
      </c>
      <c r="C162" s="281" t="str">
        <f>IF('[2]6. MAQUETTE'!C149&lt;&gt;"",'[2]6. MAQUETTE'!C149,"")</f>
        <v/>
      </c>
      <c r="D162" s="281"/>
      <c r="E162" s="281" t="str">
        <f>IF('[2]6. MAQUETTE'!D149&lt;&gt;"",'[2]6. MAQUETTE'!D149,"")</f>
        <v/>
      </c>
      <c r="F162" s="281"/>
      <c r="G162" s="281"/>
      <c r="H162" s="282"/>
      <c r="I162" s="281"/>
      <c r="J162" s="281"/>
      <c r="K162" s="281"/>
      <c r="L162" s="283"/>
    </row>
    <row r="163" spans="1:12" ht="15.75" thickBot="1" x14ac:dyDescent="0.3">
      <c r="A163" s="281" t="str">
        <f>IF('[2]6. MAQUETTE'!A150&lt;&gt;"",'[2]6. MAQUETTE'!A150,"")</f>
        <v/>
      </c>
      <c r="B163" s="281" t="str">
        <f>IF('[2]6. MAQUETTE'!B150&lt;&gt;"",'[2]6. MAQUETTE'!B150,"")</f>
        <v/>
      </c>
      <c r="C163" s="281" t="str">
        <f>IF('[2]6. MAQUETTE'!C150&lt;&gt;"",'[2]6. MAQUETTE'!C150,"")</f>
        <v/>
      </c>
      <c r="D163" s="284"/>
      <c r="E163" s="281" t="str">
        <f>IF('[2]6. MAQUETTE'!D150&lt;&gt;"",'[2]6. MAQUETTE'!D150,"")</f>
        <v/>
      </c>
      <c r="F163" s="284"/>
      <c r="G163" s="284"/>
      <c r="H163" s="285"/>
      <c r="I163" s="284"/>
      <c r="J163" s="284"/>
      <c r="K163" s="284"/>
      <c r="L163" s="286"/>
    </row>
    <row r="164" spans="1:12" ht="15.75" thickBot="1" x14ac:dyDescent="0.3">
      <c r="A164" s="281" t="str">
        <f>IF('[2]6. MAQUETTE'!A151&lt;&gt;"",'[2]6. MAQUETTE'!A151,"")</f>
        <v/>
      </c>
      <c r="B164" s="281" t="str">
        <f>IF('[2]6. MAQUETTE'!B151&lt;&gt;"",'[2]6. MAQUETTE'!B151,"")</f>
        <v/>
      </c>
      <c r="C164" s="281" t="str">
        <f>IF('[2]6. MAQUETTE'!C151&lt;&gt;"",'[2]6. MAQUETTE'!C151,"")</f>
        <v/>
      </c>
      <c r="D164" s="284"/>
      <c r="E164" s="281" t="str">
        <f>IF('[2]6. MAQUETTE'!D151&lt;&gt;"",'[2]6. MAQUETTE'!D151,"")</f>
        <v/>
      </c>
      <c r="F164" s="284"/>
      <c r="G164" s="284"/>
      <c r="H164" s="285"/>
      <c r="I164" s="284"/>
      <c r="J164" s="284"/>
      <c r="K164" s="284"/>
      <c r="L164" s="286"/>
    </row>
    <row r="165" spans="1:12" ht="15.75" thickBot="1" x14ac:dyDescent="0.3">
      <c r="A165" s="281" t="str">
        <f>IF('[2]6. MAQUETTE'!A152&lt;&gt;"",'[2]6. MAQUETTE'!A152,"")</f>
        <v/>
      </c>
      <c r="B165" s="281" t="str">
        <f>IF('[2]6. MAQUETTE'!B152&lt;&gt;"",'[2]6. MAQUETTE'!B152,"")</f>
        <v/>
      </c>
      <c r="C165" s="281" t="str">
        <f>IF('[2]6. MAQUETTE'!C152&lt;&gt;"",'[2]6. MAQUETTE'!C152,"")</f>
        <v/>
      </c>
      <c r="D165" s="284"/>
      <c r="E165" s="281" t="str">
        <f>IF('[2]6. MAQUETTE'!D152&lt;&gt;"",'[2]6. MAQUETTE'!D152,"")</f>
        <v/>
      </c>
      <c r="F165" s="284"/>
      <c r="G165" s="284"/>
      <c r="H165" s="285"/>
      <c r="I165" s="284"/>
      <c r="J165" s="284"/>
      <c r="K165" s="284"/>
      <c r="L165" s="286"/>
    </row>
    <row r="166" spans="1:12" ht="15.75" thickBot="1" x14ac:dyDescent="0.3">
      <c r="A166" s="281" t="str">
        <f>IF('[2]6. MAQUETTE'!A153&lt;&gt;"",'[2]6. MAQUETTE'!A153,"")</f>
        <v/>
      </c>
      <c r="B166" s="281" t="str">
        <f>IF('[2]6. MAQUETTE'!B153&lt;&gt;"",'[2]6. MAQUETTE'!B153,"")</f>
        <v/>
      </c>
      <c r="C166" s="281" t="str">
        <f>IF('[2]6. MAQUETTE'!C153&lt;&gt;"",'[2]6. MAQUETTE'!C153,"")</f>
        <v/>
      </c>
      <c r="D166" s="284"/>
      <c r="E166" s="281" t="str">
        <f>IF('[2]6. MAQUETTE'!D153&lt;&gt;"",'[2]6. MAQUETTE'!D153,"")</f>
        <v/>
      </c>
      <c r="F166" s="284"/>
      <c r="G166" s="284"/>
      <c r="H166" s="285"/>
      <c r="I166" s="284"/>
      <c r="J166" s="284"/>
      <c r="K166" s="284"/>
      <c r="L166" s="286"/>
    </row>
    <row r="167" spans="1:12" ht="15.75" thickBot="1" x14ac:dyDescent="0.3">
      <c r="A167" s="281" t="str">
        <f>IF('[2]6. MAQUETTE'!A154&lt;&gt;"",'[2]6. MAQUETTE'!A154,"")</f>
        <v/>
      </c>
      <c r="B167" s="281" t="str">
        <f>IF('[2]6. MAQUETTE'!B154&lt;&gt;"",'[2]6. MAQUETTE'!B154,"")</f>
        <v/>
      </c>
      <c r="C167" s="281" t="str">
        <f>IF('[2]6. MAQUETTE'!C154&lt;&gt;"",'[2]6. MAQUETTE'!C154,"")</f>
        <v/>
      </c>
      <c r="D167" s="284"/>
      <c r="E167" s="281" t="str">
        <f>IF('[2]6. MAQUETTE'!D154&lt;&gt;"",'[2]6. MAQUETTE'!D154,"")</f>
        <v/>
      </c>
      <c r="F167" s="284"/>
      <c r="G167" s="284"/>
      <c r="H167" s="285"/>
      <c r="I167" s="284"/>
      <c r="J167" s="284"/>
      <c r="K167" s="284"/>
      <c r="L167" s="286"/>
    </row>
    <row r="168" spans="1:12" ht="15.75" thickBot="1" x14ac:dyDescent="0.3">
      <c r="A168" s="281" t="str">
        <f>IF('[2]6. MAQUETTE'!A155&lt;&gt;"",'[2]6. MAQUETTE'!A155,"")</f>
        <v/>
      </c>
      <c r="B168" s="281" t="str">
        <f>IF('[2]6. MAQUETTE'!B155&lt;&gt;"",'[2]6. MAQUETTE'!B155,"")</f>
        <v/>
      </c>
      <c r="C168" s="281" t="str">
        <f>IF('[2]6. MAQUETTE'!C155&lt;&gt;"",'[2]6. MAQUETTE'!C155,"")</f>
        <v/>
      </c>
      <c r="D168" s="284"/>
      <c r="E168" s="281" t="str">
        <f>IF('[2]6. MAQUETTE'!D155&lt;&gt;"",'[2]6. MAQUETTE'!D155,"")</f>
        <v/>
      </c>
      <c r="F168" s="284"/>
      <c r="G168" s="284"/>
      <c r="H168" s="285"/>
      <c r="I168" s="284"/>
      <c r="J168" s="284"/>
      <c r="K168" s="284"/>
      <c r="L168" s="286"/>
    </row>
    <row r="169" spans="1:12" ht="15.75" thickBot="1" x14ac:dyDescent="0.3">
      <c r="A169" s="281" t="str">
        <f>IF('[2]6. MAQUETTE'!A156&lt;&gt;"",'[2]6. MAQUETTE'!A156,"")</f>
        <v/>
      </c>
      <c r="B169" s="281" t="str">
        <f>IF('[2]6. MAQUETTE'!B156&lt;&gt;"",'[2]6. MAQUETTE'!B156,"")</f>
        <v/>
      </c>
      <c r="C169" s="281" t="str">
        <f>IF('[2]6. MAQUETTE'!C156&lt;&gt;"",'[2]6. MAQUETTE'!C156,"")</f>
        <v/>
      </c>
      <c r="D169" s="284"/>
      <c r="E169" s="281" t="str">
        <f>IF('[2]6. MAQUETTE'!D156&lt;&gt;"",'[2]6. MAQUETTE'!D156,"")</f>
        <v/>
      </c>
      <c r="F169" s="284"/>
      <c r="G169" s="284"/>
      <c r="H169" s="285"/>
      <c r="I169" s="284"/>
      <c r="J169" s="284"/>
      <c r="K169" s="284"/>
      <c r="L169" s="286"/>
    </row>
    <row r="170" spans="1:12" ht="15.75" thickBot="1" x14ac:dyDescent="0.3">
      <c r="A170" s="281" t="str">
        <f>IF('[2]6. MAQUETTE'!A157&lt;&gt;"",'[2]6. MAQUETTE'!A157,"")</f>
        <v/>
      </c>
      <c r="B170" s="281" t="str">
        <f>IF('[2]6. MAQUETTE'!B157&lt;&gt;"",'[2]6. MAQUETTE'!B157,"")</f>
        <v/>
      </c>
      <c r="C170" s="281" t="str">
        <f>IF('[2]6. MAQUETTE'!C157&lt;&gt;"",'[2]6. MAQUETTE'!C157,"")</f>
        <v/>
      </c>
      <c r="D170" s="284"/>
      <c r="E170" s="281" t="str">
        <f>IF('[2]6. MAQUETTE'!D157&lt;&gt;"",'[2]6. MAQUETTE'!D157,"")</f>
        <v/>
      </c>
      <c r="F170" s="284"/>
      <c r="G170" s="284"/>
      <c r="H170" s="285"/>
      <c r="I170" s="284"/>
      <c r="J170" s="284"/>
      <c r="K170" s="284"/>
      <c r="L170" s="286"/>
    </row>
    <row r="171" spans="1:12" ht="15.75" thickBot="1" x14ac:dyDescent="0.3">
      <c r="A171" s="281" t="str">
        <f>IF('[2]6. MAQUETTE'!A158&lt;&gt;"",'[2]6. MAQUETTE'!A158,"")</f>
        <v/>
      </c>
      <c r="B171" s="281" t="str">
        <f>IF('[2]6. MAQUETTE'!B158&lt;&gt;"",'[2]6. MAQUETTE'!B158,"")</f>
        <v/>
      </c>
      <c r="C171" s="281" t="str">
        <f>IF('[2]6. MAQUETTE'!C158&lt;&gt;"",'[2]6. MAQUETTE'!C158,"")</f>
        <v/>
      </c>
      <c r="D171" s="284"/>
      <c r="E171" s="281" t="str">
        <f>IF('[2]6. MAQUETTE'!D158&lt;&gt;"",'[2]6. MAQUETTE'!D158,"")</f>
        <v/>
      </c>
      <c r="F171" s="284"/>
      <c r="G171" s="284"/>
      <c r="H171" s="285"/>
      <c r="I171" s="284"/>
      <c r="J171" s="284"/>
      <c r="K171" s="284"/>
      <c r="L171" s="286"/>
    </row>
    <row r="172" spans="1:12" ht="15.75" outlineLevel="1" thickBot="1" x14ac:dyDescent="0.3">
      <c r="A172" s="281" t="str">
        <f>IF('[2]6. MAQUETTE'!A159&lt;&gt;"",'[2]6. MAQUETTE'!A159,"")</f>
        <v/>
      </c>
      <c r="B172" s="281" t="str">
        <f>IF('[2]6. MAQUETTE'!B159&lt;&gt;"",'[2]6. MAQUETTE'!B159,"")</f>
        <v/>
      </c>
      <c r="C172" s="281" t="str">
        <f>IF('[2]6. MAQUETTE'!C159&lt;&gt;"",'[2]6. MAQUETTE'!C159,"")</f>
        <v/>
      </c>
      <c r="D172" s="284"/>
      <c r="E172" s="281" t="str">
        <f>IF('[2]6. MAQUETTE'!D159&lt;&gt;"",'[2]6. MAQUETTE'!D159,"")</f>
        <v/>
      </c>
      <c r="F172" s="284"/>
      <c r="G172" s="284"/>
      <c r="H172" s="285"/>
      <c r="I172" s="284"/>
      <c r="J172" s="284"/>
      <c r="K172" s="284"/>
      <c r="L172" s="286"/>
    </row>
    <row r="173" spans="1:12" ht="15.75" outlineLevel="1" thickBot="1" x14ac:dyDescent="0.3">
      <c r="A173" s="281" t="str">
        <f>IF('[2]6. MAQUETTE'!A160&lt;&gt;"",'[2]6. MAQUETTE'!A160,"")</f>
        <v/>
      </c>
      <c r="B173" s="281" t="str">
        <f>IF('[2]6. MAQUETTE'!B160&lt;&gt;"",'[2]6. MAQUETTE'!B160,"")</f>
        <v/>
      </c>
      <c r="C173" s="281" t="str">
        <f>IF('[2]6. MAQUETTE'!C160&lt;&gt;"",'[2]6. MAQUETTE'!C160,"")</f>
        <v/>
      </c>
      <c r="D173" s="284"/>
      <c r="E173" s="281" t="str">
        <f>IF('[2]6. MAQUETTE'!D160&lt;&gt;"",'[2]6. MAQUETTE'!D160,"")</f>
        <v/>
      </c>
      <c r="F173" s="284"/>
      <c r="G173" s="284"/>
      <c r="H173" s="285"/>
      <c r="I173" s="284"/>
      <c r="J173" s="284"/>
      <c r="K173" s="284"/>
      <c r="L173" s="286"/>
    </row>
    <row r="174" spans="1:12" ht="15.75" outlineLevel="1" thickBot="1" x14ac:dyDescent="0.3">
      <c r="A174" s="281" t="str">
        <f>IF('[2]6. MAQUETTE'!A161&lt;&gt;"",'[2]6. MAQUETTE'!A161,"")</f>
        <v/>
      </c>
      <c r="B174" s="281" t="str">
        <f>IF('[2]6. MAQUETTE'!B161&lt;&gt;"",'[2]6. MAQUETTE'!B161,"")</f>
        <v/>
      </c>
      <c r="C174" s="281" t="str">
        <f>IF('[2]6. MAQUETTE'!C161&lt;&gt;"",'[2]6. MAQUETTE'!C161,"")</f>
        <v/>
      </c>
      <c r="D174" s="284"/>
      <c r="E174" s="281" t="str">
        <f>IF('[2]6. MAQUETTE'!D161&lt;&gt;"",'[2]6. MAQUETTE'!D161,"")</f>
        <v/>
      </c>
      <c r="F174" s="284"/>
      <c r="G174" s="284"/>
      <c r="H174" s="285"/>
      <c r="I174" s="284"/>
      <c r="J174" s="284"/>
      <c r="K174" s="284"/>
      <c r="L174" s="286"/>
    </row>
    <row r="175" spans="1:12" ht="15.75" outlineLevel="1" thickBot="1" x14ac:dyDescent="0.3">
      <c r="A175" s="281" t="str">
        <f>IF('[2]6. MAQUETTE'!A162&lt;&gt;"",'[2]6. MAQUETTE'!A162,"")</f>
        <v/>
      </c>
      <c r="B175" s="281" t="str">
        <f>IF('[2]6. MAQUETTE'!B162&lt;&gt;"",'[2]6. MAQUETTE'!B162,"")</f>
        <v/>
      </c>
      <c r="C175" s="281" t="str">
        <f>IF('[2]6. MAQUETTE'!C162&lt;&gt;"",'[2]6. MAQUETTE'!C162,"")</f>
        <v/>
      </c>
      <c r="D175" s="284"/>
      <c r="E175" s="281" t="str">
        <f>IF('[2]6. MAQUETTE'!D162&lt;&gt;"",'[2]6. MAQUETTE'!D162,"")</f>
        <v/>
      </c>
      <c r="F175" s="284"/>
      <c r="G175" s="284"/>
      <c r="H175" s="285"/>
      <c r="I175" s="284"/>
      <c r="J175" s="284"/>
      <c r="K175" s="284"/>
      <c r="L175" s="286"/>
    </row>
    <row r="176" spans="1:12" ht="15.75" outlineLevel="1" thickBot="1" x14ac:dyDescent="0.3">
      <c r="A176" s="281" t="str">
        <f>IF('[2]6. MAQUETTE'!A163&lt;&gt;"",'[2]6. MAQUETTE'!A163,"")</f>
        <v/>
      </c>
      <c r="B176" s="281" t="str">
        <f>IF('[2]6. MAQUETTE'!B163&lt;&gt;"",'[2]6. MAQUETTE'!B163,"")</f>
        <v/>
      </c>
      <c r="C176" s="281" t="str">
        <f>IF('[2]6. MAQUETTE'!C163&lt;&gt;"",'[2]6. MAQUETTE'!C163,"")</f>
        <v/>
      </c>
      <c r="D176" s="284"/>
      <c r="E176" s="281" t="str">
        <f>IF('[2]6. MAQUETTE'!D163&lt;&gt;"",'[2]6. MAQUETTE'!D163,"")</f>
        <v/>
      </c>
      <c r="F176" s="284"/>
      <c r="G176" s="284"/>
      <c r="H176" s="285"/>
      <c r="I176" s="284"/>
      <c r="J176" s="284"/>
      <c r="K176" s="284"/>
      <c r="L176" s="286"/>
    </row>
    <row r="177" spans="1:12" ht="15.75" outlineLevel="1" thickBot="1" x14ac:dyDescent="0.3">
      <c r="A177" s="281" t="str">
        <f>IF('[2]6. MAQUETTE'!A164&lt;&gt;"",'[2]6. MAQUETTE'!A164,"")</f>
        <v/>
      </c>
      <c r="B177" s="281" t="str">
        <f>IF('[2]6. MAQUETTE'!B164&lt;&gt;"",'[2]6. MAQUETTE'!B164,"")</f>
        <v/>
      </c>
      <c r="C177" s="281" t="str">
        <f>IF('[2]6. MAQUETTE'!C164&lt;&gt;"",'[2]6. MAQUETTE'!C164,"")</f>
        <v/>
      </c>
      <c r="D177" s="284"/>
      <c r="E177" s="281" t="str">
        <f>IF('[2]6. MAQUETTE'!D164&lt;&gt;"",'[2]6. MAQUETTE'!D164,"")</f>
        <v/>
      </c>
      <c r="F177" s="284"/>
      <c r="G177" s="284"/>
      <c r="H177" s="285"/>
      <c r="I177" s="284"/>
      <c r="J177" s="284"/>
      <c r="K177" s="284"/>
      <c r="L177" s="286"/>
    </row>
    <row r="178" spans="1:12" ht="15.75" outlineLevel="1" thickBot="1" x14ac:dyDescent="0.3">
      <c r="A178" s="281" t="str">
        <f>IF('[2]6. MAQUETTE'!A165&lt;&gt;"",'[2]6. MAQUETTE'!A165,"")</f>
        <v/>
      </c>
      <c r="B178" s="281" t="str">
        <f>IF('[2]6. MAQUETTE'!B165&lt;&gt;"",'[2]6. MAQUETTE'!B165,"")</f>
        <v/>
      </c>
      <c r="C178" s="281" t="str">
        <f>IF('[2]6. MAQUETTE'!C165&lt;&gt;"",'[2]6. MAQUETTE'!C165,"")</f>
        <v/>
      </c>
      <c r="D178" s="284"/>
      <c r="E178" s="281" t="str">
        <f>IF('[2]6. MAQUETTE'!D165&lt;&gt;"",'[2]6. MAQUETTE'!D165,"")</f>
        <v/>
      </c>
      <c r="F178" s="284"/>
      <c r="G178" s="284"/>
      <c r="H178" s="285"/>
      <c r="I178" s="284"/>
      <c r="J178" s="284"/>
      <c r="K178" s="284"/>
      <c r="L178" s="286"/>
    </row>
    <row r="179" spans="1:12" ht="15.75" outlineLevel="1" thickBot="1" x14ac:dyDescent="0.3">
      <c r="A179" s="281" t="str">
        <f>IF('[2]6. MAQUETTE'!A166&lt;&gt;"",'[2]6. MAQUETTE'!A166,"")</f>
        <v/>
      </c>
      <c r="B179" s="281" t="str">
        <f>IF('[2]6. MAQUETTE'!B166&lt;&gt;"",'[2]6. MAQUETTE'!B166,"")</f>
        <v/>
      </c>
      <c r="C179" s="281" t="str">
        <f>IF('[2]6. MAQUETTE'!C166&lt;&gt;"",'[2]6. MAQUETTE'!C166,"")</f>
        <v/>
      </c>
      <c r="D179" s="284"/>
      <c r="E179" s="281" t="str">
        <f>IF('[2]6. MAQUETTE'!D166&lt;&gt;"",'[2]6. MAQUETTE'!D166,"")</f>
        <v/>
      </c>
      <c r="F179" s="284"/>
      <c r="G179" s="284"/>
      <c r="H179" s="285"/>
      <c r="I179" s="284"/>
      <c r="J179" s="284"/>
      <c r="K179" s="284"/>
      <c r="L179" s="286"/>
    </row>
    <row r="180" spans="1:12" ht="15.75" outlineLevel="1" thickBot="1" x14ac:dyDescent="0.3">
      <c r="A180" s="281" t="str">
        <f>IF('[2]6. MAQUETTE'!A167&lt;&gt;"",'[2]6. MAQUETTE'!A167,"")</f>
        <v/>
      </c>
      <c r="B180" s="281" t="str">
        <f>IF('[2]6. MAQUETTE'!B167&lt;&gt;"",'[2]6. MAQUETTE'!B167,"")</f>
        <v/>
      </c>
      <c r="C180" s="281" t="str">
        <f>IF('[2]6. MAQUETTE'!C167&lt;&gt;"",'[2]6. MAQUETTE'!C167,"")</f>
        <v/>
      </c>
      <c r="D180" s="284"/>
      <c r="E180" s="281" t="str">
        <f>IF('[2]6. MAQUETTE'!D167&lt;&gt;"",'[2]6. MAQUETTE'!D167,"")</f>
        <v/>
      </c>
      <c r="F180" s="284"/>
      <c r="G180" s="284"/>
      <c r="H180" s="285"/>
      <c r="I180" s="284"/>
      <c r="J180" s="284"/>
      <c r="K180" s="284"/>
      <c r="L180" s="286"/>
    </row>
    <row r="181" spans="1:12" ht="15.75" outlineLevel="1" thickBot="1" x14ac:dyDescent="0.3">
      <c r="A181" s="281" t="str">
        <f>IF('[2]6. MAQUETTE'!A168&lt;&gt;"",'[2]6. MAQUETTE'!A168,"")</f>
        <v/>
      </c>
      <c r="B181" s="281" t="str">
        <f>IF('[2]6. MAQUETTE'!B168&lt;&gt;"",'[2]6. MAQUETTE'!B168,"")</f>
        <v/>
      </c>
      <c r="C181" s="281" t="str">
        <f>IF('[2]6. MAQUETTE'!C168&lt;&gt;"",'[2]6. MAQUETTE'!C168,"")</f>
        <v/>
      </c>
      <c r="D181" s="284"/>
      <c r="E181" s="281" t="str">
        <f>IF('[2]6. MAQUETTE'!D168&lt;&gt;"",'[2]6. MAQUETTE'!D168,"")</f>
        <v/>
      </c>
      <c r="F181" s="284"/>
      <c r="G181" s="284"/>
      <c r="H181" s="285"/>
      <c r="I181" s="284"/>
      <c r="J181" s="284"/>
      <c r="K181" s="284"/>
      <c r="L181" s="286"/>
    </row>
    <row r="182" spans="1:12" ht="15.75" outlineLevel="1" thickBot="1" x14ac:dyDescent="0.3">
      <c r="A182" s="281" t="str">
        <f>IF('[2]6. MAQUETTE'!A169&lt;&gt;"",'[2]6. MAQUETTE'!A169,"")</f>
        <v/>
      </c>
      <c r="B182" s="281" t="str">
        <f>IF('[2]6. MAQUETTE'!B169&lt;&gt;"",'[2]6. MAQUETTE'!B169,"")</f>
        <v/>
      </c>
      <c r="C182" s="281" t="str">
        <f>IF('[2]6. MAQUETTE'!C169&lt;&gt;"",'[2]6. MAQUETTE'!C169,"")</f>
        <v/>
      </c>
      <c r="D182" s="284"/>
      <c r="E182" s="281" t="str">
        <f>IF('[2]6. MAQUETTE'!D169&lt;&gt;"",'[2]6. MAQUETTE'!D169,"")</f>
        <v/>
      </c>
      <c r="F182" s="284"/>
      <c r="G182" s="284"/>
      <c r="H182" s="285"/>
      <c r="I182" s="284"/>
      <c r="J182" s="284"/>
      <c r="K182" s="284"/>
      <c r="L182" s="286"/>
    </row>
    <row r="183" spans="1:12" ht="15.75" outlineLevel="1" thickBot="1" x14ac:dyDescent="0.3">
      <c r="A183" s="281" t="str">
        <f>IF('[2]6. MAQUETTE'!A170&lt;&gt;"",'[2]6. MAQUETTE'!A170,"")</f>
        <v/>
      </c>
      <c r="B183" s="281" t="str">
        <f>IF('[2]6. MAQUETTE'!B170&lt;&gt;"",'[2]6. MAQUETTE'!B170,"")</f>
        <v/>
      </c>
      <c r="C183" s="281" t="str">
        <f>IF('[2]6. MAQUETTE'!C170&lt;&gt;"",'[2]6. MAQUETTE'!C170,"")</f>
        <v/>
      </c>
      <c r="D183" s="284"/>
      <c r="E183" s="281" t="str">
        <f>IF('[2]6. MAQUETTE'!D170&lt;&gt;"",'[2]6. MAQUETTE'!D170,"")</f>
        <v/>
      </c>
      <c r="F183" s="284"/>
      <c r="G183" s="284"/>
      <c r="H183" s="285"/>
      <c r="I183" s="284"/>
      <c r="J183" s="284"/>
      <c r="K183" s="284"/>
      <c r="L183" s="286"/>
    </row>
    <row r="184" spans="1:12" ht="15.75" outlineLevel="1" thickBot="1" x14ac:dyDescent="0.3">
      <c r="A184" s="281" t="str">
        <f>IF('[2]6. MAQUETTE'!A171&lt;&gt;"",'[2]6. MAQUETTE'!A171,"")</f>
        <v/>
      </c>
      <c r="B184" s="281" t="str">
        <f>IF('[2]6. MAQUETTE'!B171&lt;&gt;"",'[2]6. MAQUETTE'!B171,"")</f>
        <v/>
      </c>
      <c r="C184" s="281" t="str">
        <f>IF('[2]6. MAQUETTE'!C171&lt;&gt;"",'[2]6. MAQUETTE'!C171,"")</f>
        <v/>
      </c>
      <c r="D184" s="284"/>
      <c r="E184" s="281" t="str">
        <f>IF('[2]6. MAQUETTE'!D171&lt;&gt;"",'[2]6. MAQUETTE'!D171,"")</f>
        <v/>
      </c>
      <c r="F184" s="284"/>
      <c r="G184" s="284"/>
      <c r="H184" s="285"/>
      <c r="I184" s="284"/>
      <c r="J184" s="284"/>
      <c r="K184" s="284"/>
      <c r="L184" s="286"/>
    </row>
    <row r="185" spans="1:12" ht="15.75" outlineLevel="1" thickBot="1" x14ac:dyDescent="0.3">
      <c r="A185" s="281" t="str">
        <f>IF('[2]6. MAQUETTE'!A172&lt;&gt;"",'[2]6. MAQUETTE'!A172,"")</f>
        <v/>
      </c>
      <c r="B185" s="281" t="str">
        <f>IF('[2]6. MAQUETTE'!B172&lt;&gt;"",'[2]6. MAQUETTE'!B172,"")</f>
        <v/>
      </c>
      <c r="C185" s="281" t="str">
        <f>IF('[2]6. MAQUETTE'!C172&lt;&gt;"",'[2]6. MAQUETTE'!C172,"")</f>
        <v/>
      </c>
      <c r="D185" s="284"/>
      <c r="E185" s="281" t="str">
        <f>IF('[2]6. MAQUETTE'!D172&lt;&gt;"",'[2]6. MAQUETTE'!D172,"")</f>
        <v/>
      </c>
      <c r="F185" s="284"/>
      <c r="G185" s="284"/>
      <c r="H185" s="285"/>
      <c r="I185" s="284"/>
      <c r="J185" s="284"/>
      <c r="K185" s="284"/>
      <c r="L185" s="286"/>
    </row>
    <row r="186" spans="1:12" ht="15.75" outlineLevel="1" thickBot="1" x14ac:dyDescent="0.3">
      <c r="A186" s="281" t="str">
        <f>IF('[2]6. MAQUETTE'!A173&lt;&gt;"",'[2]6. MAQUETTE'!A173,"")</f>
        <v/>
      </c>
      <c r="B186" s="281" t="str">
        <f>IF('[2]6. MAQUETTE'!B173&lt;&gt;"",'[2]6. MAQUETTE'!B173,"")</f>
        <v/>
      </c>
      <c r="C186" s="281" t="str">
        <f>IF('[2]6. MAQUETTE'!C173&lt;&gt;"",'[2]6. MAQUETTE'!C173,"")</f>
        <v/>
      </c>
      <c r="D186" s="284"/>
      <c r="E186" s="281" t="str">
        <f>IF('[2]6. MAQUETTE'!D173&lt;&gt;"",'[2]6. MAQUETTE'!D173,"")</f>
        <v/>
      </c>
      <c r="F186" s="284"/>
      <c r="G186" s="284"/>
      <c r="H186" s="285"/>
      <c r="I186" s="284"/>
      <c r="J186" s="284"/>
      <c r="K186" s="284"/>
      <c r="L186" s="286"/>
    </row>
    <row r="187" spans="1:12" ht="15.75" outlineLevel="1" thickBot="1" x14ac:dyDescent="0.3">
      <c r="A187" s="281" t="str">
        <f>IF('[2]6. MAQUETTE'!A174&lt;&gt;"",'[2]6. MAQUETTE'!A174,"")</f>
        <v/>
      </c>
      <c r="B187" s="281" t="str">
        <f>IF('[2]6. MAQUETTE'!B174&lt;&gt;"",'[2]6. MAQUETTE'!B174,"")</f>
        <v/>
      </c>
      <c r="C187" s="281" t="str">
        <f>IF('[2]6. MAQUETTE'!C174&lt;&gt;"",'[2]6. MAQUETTE'!C174,"")</f>
        <v/>
      </c>
      <c r="D187" s="284"/>
      <c r="E187" s="281" t="str">
        <f>IF('[2]6. MAQUETTE'!D174&lt;&gt;"",'[2]6. MAQUETTE'!D174,"")</f>
        <v/>
      </c>
      <c r="F187" s="284"/>
      <c r="G187" s="284"/>
      <c r="H187" s="285"/>
      <c r="I187" s="284"/>
      <c r="J187" s="284"/>
      <c r="K187" s="284"/>
      <c r="L187" s="286"/>
    </row>
    <row r="188" spans="1:12" ht="15.75" outlineLevel="1" thickBot="1" x14ac:dyDescent="0.3">
      <c r="A188" s="281" t="str">
        <f>IF('[2]6. MAQUETTE'!A175&lt;&gt;"",'[2]6. MAQUETTE'!A175,"")</f>
        <v/>
      </c>
      <c r="B188" s="281" t="str">
        <f>IF('[2]6. MAQUETTE'!B175&lt;&gt;"",'[2]6. MAQUETTE'!B175,"")</f>
        <v/>
      </c>
      <c r="C188" s="281" t="str">
        <f>IF('[2]6. MAQUETTE'!C175&lt;&gt;"",'[2]6. MAQUETTE'!C175,"")</f>
        <v/>
      </c>
      <c r="D188" s="284"/>
      <c r="E188" s="281" t="str">
        <f>IF('[2]6. MAQUETTE'!D175&lt;&gt;"",'[2]6. MAQUETTE'!D175,"")</f>
        <v/>
      </c>
      <c r="F188" s="284"/>
      <c r="G188" s="284"/>
      <c r="H188" s="285"/>
      <c r="I188" s="284"/>
      <c r="J188" s="284"/>
      <c r="K188" s="284"/>
      <c r="L188" s="286"/>
    </row>
    <row r="189" spans="1:12" ht="15.75" outlineLevel="1" thickBot="1" x14ac:dyDescent="0.3">
      <c r="A189" s="281" t="str">
        <f>IF('[2]6. MAQUETTE'!A176&lt;&gt;"",'[2]6. MAQUETTE'!A176,"")</f>
        <v/>
      </c>
      <c r="B189" s="281" t="str">
        <f>IF('[2]6. MAQUETTE'!B176&lt;&gt;"",'[2]6. MAQUETTE'!B176,"")</f>
        <v/>
      </c>
      <c r="C189" s="281" t="str">
        <f>IF('[2]6. MAQUETTE'!C176&lt;&gt;"",'[2]6. MAQUETTE'!C176,"")</f>
        <v/>
      </c>
      <c r="D189" s="284"/>
      <c r="E189" s="281" t="str">
        <f>IF('[2]6. MAQUETTE'!D176&lt;&gt;"",'[2]6. MAQUETTE'!D176,"")</f>
        <v/>
      </c>
      <c r="F189" s="284"/>
      <c r="G189" s="284"/>
      <c r="H189" s="285"/>
      <c r="I189" s="284"/>
      <c r="J189" s="284"/>
      <c r="K189" s="284"/>
      <c r="L189" s="286"/>
    </row>
    <row r="190" spans="1:12" ht="15.75" outlineLevel="1" thickBot="1" x14ac:dyDescent="0.3">
      <c r="A190" s="281" t="str">
        <f>IF('[2]6. MAQUETTE'!A177&lt;&gt;"",'[2]6. MAQUETTE'!A177,"")</f>
        <v/>
      </c>
      <c r="B190" s="281" t="str">
        <f>IF('[2]6. MAQUETTE'!B177&lt;&gt;"",'[2]6. MAQUETTE'!B177,"")</f>
        <v/>
      </c>
      <c r="C190" s="281" t="str">
        <f>IF('[2]6. MAQUETTE'!C177&lt;&gt;"",'[2]6. MAQUETTE'!C177,"")</f>
        <v/>
      </c>
      <c r="D190" s="284"/>
      <c r="E190" s="281" t="str">
        <f>IF('[2]6. MAQUETTE'!D177&lt;&gt;"",'[2]6. MAQUETTE'!D177,"")</f>
        <v/>
      </c>
      <c r="F190" s="284"/>
      <c r="G190" s="284"/>
      <c r="H190" s="285"/>
      <c r="I190" s="284"/>
      <c r="J190" s="284"/>
      <c r="K190" s="284"/>
      <c r="L190" s="286"/>
    </row>
    <row r="191" spans="1:12" ht="15.75" outlineLevel="1" thickBot="1" x14ac:dyDescent="0.3">
      <c r="A191" s="281" t="str">
        <f>IF('[2]6. MAQUETTE'!A178&lt;&gt;"",'[2]6. MAQUETTE'!A178,"")</f>
        <v/>
      </c>
      <c r="B191" s="281" t="str">
        <f>IF('[2]6. MAQUETTE'!B178&lt;&gt;"",'[2]6. MAQUETTE'!B178,"")</f>
        <v/>
      </c>
      <c r="C191" s="281" t="str">
        <f>IF('[2]6. MAQUETTE'!C178&lt;&gt;"",'[2]6. MAQUETTE'!C178,"")</f>
        <v/>
      </c>
      <c r="D191" s="284"/>
      <c r="E191" s="281" t="str">
        <f>IF('[2]6. MAQUETTE'!D178&lt;&gt;"",'[2]6. MAQUETTE'!D178,"")</f>
        <v/>
      </c>
      <c r="F191" s="284"/>
      <c r="G191" s="284"/>
      <c r="H191" s="285"/>
      <c r="I191" s="284"/>
      <c r="J191" s="284"/>
      <c r="K191" s="284"/>
      <c r="L191" s="286"/>
    </row>
    <row r="192" spans="1:12" ht="15.75" outlineLevel="1" thickBot="1" x14ac:dyDescent="0.3">
      <c r="A192" s="281" t="str">
        <f>IF('[2]6. MAQUETTE'!A179&lt;&gt;"",'[2]6. MAQUETTE'!A179,"")</f>
        <v/>
      </c>
      <c r="B192" s="281" t="str">
        <f>IF('[2]6. MAQUETTE'!B179&lt;&gt;"",'[2]6. MAQUETTE'!B179,"")</f>
        <v/>
      </c>
      <c r="C192" s="281" t="str">
        <f>IF('[2]6. MAQUETTE'!C179&lt;&gt;"",'[2]6. MAQUETTE'!C179,"")</f>
        <v/>
      </c>
      <c r="D192" s="288"/>
      <c r="E192" s="281" t="str">
        <f>IF('[2]6. MAQUETTE'!D179&lt;&gt;"",'[2]6. MAQUETTE'!D179,"")</f>
        <v/>
      </c>
      <c r="F192" s="288"/>
      <c r="G192" s="288"/>
      <c r="H192" s="289"/>
      <c r="I192" s="288"/>
      <c r="J192" s="288"/>
      <c r="K192" s="288"/>
      <c r="L192" s="290"/>
    </row>
    <row r="193" spans="1:12" ht="15.75" thickBot="1" x14ac:dyDescent="0.3"/>
    <row r="194" spans="1:12" ht="15.75" thickBot="1" x14ac:dyDescent="0.3">
      <c r="A194" s="271" t="s">
        <v>320</v>
      </c>
      <c r="B194" s="272"/>
      <c r="C194" s="272"/>
      <c r="D194" s="272"/>
      <c r="E194" s="272"/>
      <c r="F194" s="272"/>
      <c r="G194" s="272"/>
      <c r="H194" s="272"/>
      <c r="I194" s="272"/>
      <c r="J194" s="272"/>
      <c r="K194" s="272"/>
      <c r="L194" s="272"/>
    </row>
    <row r="195" spans="1:12" ht="30.75" thickBot="1" x14ac:dyDescent="0.3">
      <c r="A195" s="291"/>
      <c r="B195" s="292"/>
      <c r="C195" s="291"/>
      <c r="D195" s="293"/>
      <c r="E195" s="293"/>
      <c r="F195" s="293"/>
      <c r="G195" s="293"/>
      <c r="H195" s="293"/>
      <c r="I195" s="293"/>
      <c r="J195" s="274" t="s">
        <v>357</v>
      </c>
      <c r="K195" s="444" t="s">
        <v>358</v>
      </c>
      <c r="L195" s="445"/>
    </row>
    <row r="196" spans="1:12" ht="45.75" thickBot="1" x14ac:dyDescent="0.3">
      <c r="A196" s="275" t="s">
        <v>336</v>
      </c>
      <c r="B196" s="275" t="s">
        <v>348</v>
      </c>
      <c r="C196" s="275" t="s">
        <v>112</v>
      </c>
      <c r="D196" s="275" t="s">
        <v>113</v>
      </c>
      <c r="E196" s="275" t="s">
        <v>338</v>
      </c>
      <c r="F196" s="275" t="s">
        <v>359</v>
      </c>
      <c r="G196" s="275" t="s">
        <v>360</v>
      </c>
      <c r="H196" s="275" t="s">
        <v>361</v>
      </c>
      <c r="I196" s="275" t="s">
        <v>362</v>
      </c>
      <c r="J196" s="275" t="s">
        <v>363</v>
      </c>
      <c r="K196" s="275" t="s">
        <v>198</v>
      </c>
      <c r="L196" s="294" t="s">
        <v>364</v>
      </c>
    </row>
    <row r="197" spans="1:12" ht="15.75" thickBot="1" x14ac:dyDescent="0.3">
      <c r="A197" s="281" t="str">
        <f>IF('[2]6. MAQUETTE'!A185&lt;&gt;"",'[2]6. MAQUETTE'!A185,"")</f>
        <v/>
      </c>
      <c r="B197" s="281" t="str">
        <f>IF('[2]6. MAQUETTE'!B185&lt;&gt;"",'[2]6. MAQUETTE'!B185,"")</f>
        <v/>
      </c>
      <c r="C197" s="281" t="str">
        <f>IF('[2]6. MAQUETTE'!C185&lt;&gt;"",'[2]6. MAQUETTE'!C185,"")</f>
        <v/>
      </c>
      <c r="D197" s="281"/>
      <c r="E197" s="281" t="str">
        <f>IF('[2]6. MAQUETTE'!D185&lt;&gt;"",'[2]6. MAQUETTE'!D185,"")</f>
        <v/>
      </c>
      <c r="F197" s="281"/>
      <c r="G197" s="281"/>
      <c r="H197" s="282"/>
      <c r="I197" s="281"/>
      <c r="J197" s="281"/>
      <c r="K197" s="281"/>
      <c r="L197" s="283"/>
    </row>
    <row r="198" spans="1:12" ht="15.75" thickBot="1" x14ac:dyDescent="0.3">
      <c r="A198" s="281" t="str">
        <f>IF('[2]6. MAQUETTE'!A186&lt;&gt;"",'[2]6. MAQUETTE'!A186,"")</f>
        <v/>
      </c>
      <c r="B198" s="281" t="str">
        <f>IF('[2]6. MAQUETTE'!B186&lt;&gt;"",'[2]6. MAQUETTE'!B186,"")</f>
        <v/>
      </c>
      <c r="C198" s="281" t="str">
        <f>IF('[2]6. MAQUETTE'!C186&lt;&gt;"",'[2]6. MAQUETTE'!C186,"")</f>
        <v/>
      </c>
      <c r="D198" s="284"/>
      <c r="E198" s="281" t="str">
        <f>IF('[2]6. MAQUETTE'!D186&lt;&gt;"",'[2]6. MAQUETTE'!D186,"")</f>
        <v/>
      </c>
      <c r="F198" s="284"/>
      <c r="G198" s="284"/>
      <c r="H198" s="285"/>
      <c r="I198" s="284"/>
      <c r="J198" s="284"/>
      <c r="K198" s="284"/>
      <c r="L198" s="286"/>
    </row>
    <row r="199" spans="1:12" ht="15.75" thickBot="1" x14ac:dyDescent="0.3">
      <c r="A199" s="281" t="str">
        <f>IF('[2]6. MAQUETTE'!A187&lt;&gt;"",'[2]6. MAQUETTE'!A187,"")</f>
        <v/>
      </c>
      <c r="B199" s="281" t="str">
        <f>IF('[2]6. MAQUETTE'!B187&lt;&gt;"",'[2]6. MAQUETTE'!B187,"")</f>
        <v/>
      </c>
      <c r="C199" s="281" t="str">
        <f>IF('[2]6. MAQUETTE'!C187&lt;&gt;"",'[2]6. MAQUETTE'!C187,"")</f>
        <v/>
      </c>
      <c r="D199" s="284"/>
      <c r="E199" s="281" t="str">
        <f>IF('[2]6. MAQUETTE'!D187&lt;&gt;"",'[2]6. MAQUETTE'!D187,"")</f>
        <v/>
      </c>
      <c r="F199" s="284"/>
      <c r="G199" s="284"/>
      <c r="H199" s="285"/>
      <c r="I199" s="284"/>
      <c r="J199" s="284"/>
      <c r="K199" s="284"/>
      <c r="L199" s="286"/>
    </row>
    <row r="200" spans="1:12" ht="15.75" thickBot="1" x14ac:dyDescent="0.3">
      <c r="A200" s="281" t="str">
        <f>IF('[2]6. MAQUETTE'!A188&lt;&gt;"",'[2]6. MAQUETTE'!A188,"")</f>
        <v/>
      </c>
      <c r="B200" s="281" t="str">
        <f>IF('[2]6. MAQUETTE'!B188&lt;&gt;"",'[2]6. MAQUETTE'!B188,"")</f>
        <v/>
      </c>
      <c r="C200" s="281" t="str">
        <f>IF('[2]6. MAQUETTE'!C188&lt;&gt;"",'[2]6. MAQUETTE'!C188,"")</f>
        <v/>
      </c>
      <c r="D200" s="284"/>
      <c r="E200" s="281" t="str">
        <f>IF('[2]6. MAQUETTE'!D188&lt;&gt;"",'[2]6. MAQUETTE'!D188,"")</f>
        <v/>
      </c>
      <c r="F200" s="284"/>
      <c r="G200" s="284"/>
      <c r="H200" s="285"/>
      <c r="I200" s="284"/>
      <c r="J200" s="284"/>
      <c r="K200" s="284"/>
      <c r="L200" s="286"/>
    </row>
    <row r="201" spans="1:12" ht="15.75" thickBot="1" x14ac:dyDescent="0.3">
      <c r="A201" s="281" t="str">
        <f>IF('[2]6. MAQUETTE'!A189&lt;&gt;"",'[2]6. MAQUETTE'!A189,"")</f>
        <v/>
      </c>
      <c r="B201" s="281" t="str">
        <f>IF('[2]6. MAQUETTE'!B189&lt;&gt;"",'[2]6. MAQUETTE'!B189,"")</f>
        <v/>
      </c>
      <c r="C201" s="281" t="str">
        <f>IF('[2]6. MAQUETTE'!C189&lt;&gt;"",'[2]6. MAQUETTE'!C189,"")</f>
        <v/>
      </c>
      <c r="D201" s="284"/>
      <c r="E201" s="281" t="str">
        <f>IF('[2]6. MAQUETTE'!D189&lt;&gt;"",'[2]6. MAQUETTE'!D189,"")</f>
        <v/>
      </c>
      <c r="F201" s="284"/>
      <c r="G201" s="284"/>
      <c r="H201" s="285"/>
      <c r="I201" s="284"/>
      <c r="J201" s="284"/>
      <c r="K201" s="284"/>
      <c r="L201" s="286"/>
    </row>
    <row r="202" spans="1:12" ht="15.75" thickBot="1" x14ac:dyDescent="0.3">
      <c r="A202" s="281" t="str">
        <f>IF('[2]6. MAQUETTE'!A190&lt;&gt;"",'[2]6. MAQUETTE'!A190,"")</f>
        <v/>
      </c>
      <c r="B202" s="281" t="str">
        <f>IF('[2]6. MAQUETTE'!B190&lt;&gt;"",'[2]6. MAQUETTE'!B190,"")</f>
        <v/>
      </c>
      <c r="C202" s="281" t="str">
        <f>IF('[2]6. MAQUETTE'!C190&lt;&gt;"",'[2]6. MAQUETTE'!C190,"")</f>
        <v/>
      </c>
      <c r="D202" s="284"/>
      <c r="E202" s="281" t="str">
        <f>IF('[2]6. MAQUETTE'!D190&lt;&gt;"",'[2]6. MAQUETTE'!D190,"")</f>
        <v/>
      </c>
      <c r="F202" s="284"/>
      <c r="G202" s="284"/>
      <c r="H202" s="285"/>
      <c r="I202" s="284"/>
      <c r="J202" s="284"/>
      <c r="K202" s="284"/>
      <c r="L202" s="286"/>
    </row>
    <row r="203" spans="1:12" ht="15.75" thickBot="1" x14ac:dyDescent="0.3">
      <c r="A203" s="281" t="str">
        <f>IF('[2]6. MAQUETTE'!A191&lt;&gt;"",'[2]6. MAQUETTE'!A191,"")</f>
        <v/>
      </c>
      <c r="B203" s="281" t="str">
        <f>IF('[2]6. MAQUETTE'!B191&lt;&gt;"",'[2]6. MAQUETTE'!B191,"")</f>
        <v/>
      </c>
      <c r="C203" s="281" t="str">
        <f>IF('[2]6. MAQUETTE'!C191&lt;&gt;"",'[2]6. MAQUETTE'!C191,"")</f>
        <v/>
      </c>
      <c r="D203" s="284"/>
      <c r="E203" s="281" t="str">
        <f>IF('[2]6. MAQUETTE'!D191&lt;&gt;"",'[2]6. MAQUETTE'!D191,"")</f>
        <v/>
      </c>
      <c r="F203" s="284"/>
      <c r="G203" s="284"/>
      <c r="H203" s="285"/>
      <c r="I203" s="284"/>
      <c r="J203" s="284"/>
      <c r="K203" s="284"/>
      <c r="L203" s="286"/>
    </row>
    <row r="204" spans="1:12" ht="15.75" thickBot="1" x14ac:dyDescent="0.3">
      <c r="A204" s="281" t="str">
        <f>IF('[2]6. MAQUETTE'!A192&lt;&gt;"",'[2]6. MAQUETTE'!A192,"")</f>
        <v/>
      </c>
      <c r="B204" s="281" t="str">
        <f>IF('[2]6. MAQUETTE'!B192&lt;&gt;"",'[2]6. MAQUETTE'!B192,"")</f>
        <v/>
      </c>
      <c r="C204" s="281" t="str">
        <f>IF('[2]6. MAQUETTE'!C192&lt;&gt;"",'[2]6. MAQUETTE'!C192,"")</f>
        <v/>
      </c>
      <c r="D204" s="284"/>
      <c r="E204" s="281" t="str">
        <f>IF('[2]6. MAQUETTE'!D192&lt;&gt;"",'[2]6. MAQUETTE'!D192,"")</f>
        <v/>
      </c>
      <c r="F204" s="284"/>
      <c r="G204" s="284"/>
      <c r="H204" s="285"/>
      <c r="I204" s="284"/>
      <c r="J204" s="284"/>
      <c r="K204" s="284"/>
      <c r="L204" s="286"/>
    </row>
    <row r="205" spans="1:12" ht="15.75" thickBot="1" x14ac:dyDescent="0.3">
      <c r="A205" s="281" t="str">
        <f>IF('[2]6. MAQUETTE'!A193&lt;&gt;"",'[2]6. MAQUETTE'!A193,"")</f>
        <v/>
      </c>
      <c r="B205" s="281" t="str">
        <f>IF('[2]6. MAQUETTE'!B193&lt;&gt;"",'[2]6. MAQUETTE'!B193,"")</f>
        <v/>
      </c>
      <c r="C205" s="281" t="str">
        <f>IF('[2]6. MAQUETTE'!C193&lt;&gt;"",'[2]6. MAQUETTE'!C193,"")</f>
        <v/>
      </c>
      <c r="D205" s="284"/>
      <c r="E205" s="281" t="str">
        <f>IF('[2]6. MAQUETTE'!D193&lt;&gt;"",'[2]6. MAQUETTE'!D193,"")</f>
        <v/>
      </c>
      <c r="F205" s="284"/>
      <c r="G205" s="284"/>
      <c r="H205" s="285"/>
      <c r="I205" s="284"/>
      <c r="J205" s="284"/>
      <c r="K205" s="284"/>
      <c r="L205" s="286"/>
    </row>
    <row r="206" spans="1:12" ht="15.75" thickBot="1" x14ac:dyDescent="0.3">
      <c r="A206" s="281" t="str">
        <f>IF('[2]6. MAQUETTE'!A194&lt;&gt;"",'[2]6. MAQUETTE'!A194,"")</f>
        <v/>
      </c>
      <c r="B206" s="281" t="str">
        <f>IF('[2]6. MAQUETTE'!B194&lt;&gt;"",'[2]6. MAQUETTE'!B194,"")</f>
        <v/>
      </c>
      <c r="C206" s="281" t="str">
        <f>IF('[2]6. MAQUETTE'!C194&lt;&gt;"",'[2]6. MAQUETTE'!C194,"")</f>
        <v/>
      </c>
      <c r="D206" s="284"/>
      <c r="E206" s="281" t="str">
        <f>IF('[2]6. MAQUETTE'!D194&lt;&gt;"",'[2]6. MAQUETTE'!D194,"")</f>
        <v/>
      </c>
      <c r="F206" s="284"/>
      <c r="G206" s="284"/>
      <c r="H206" s="285"/>
      <c r="I206" s="284"/>
      <c r="J206" s="284"/>
      <c r="K206" s="284"/>
      <c r="L206" s="286"/>
    </row>
    <row r="207" spans="1:12" ht="15.75" outlineLevel="1" thickBot="1" x14ac:dyDescent="0.3">
      <c r="A207" s="281" t="str">
        <f>IF('[2]6. MAQUETTE'!A195&lt;&gt;"",'[2]6. MAQUETTE'!A195,"")</f>
        <v/>
      </c>
      <c r="B207" s="281" t="str">
        <f>IF('[2]6. MAQUETTE'!B195&lt;&gt;"",'[2]6. MAQUETTE'!B195,"")</f>
        <v/>
      </c>
      <c r="C207" s="281" t="str">
        <f>IF('[2]6. MAQUETTE'!C195&lt;&gt;"",'[2]6. MAQUETTE'!C195,"")</f>
        <v/>
      </c>
      <c r="D207" s="284"/>
      <c r="E207" s="281" t="str">
        <f>IF('[2]6. MAQUETTE'!D195&lt;&gt;"",'[2]6. MAQUETTE'!D195,"")</f>
        <v/>
      </c>
      <c r="F207" s="284"/>
      <c r="G207" s="284"/>
      <c r="H207" s="285"/>
      <c r="I207" s="284"/>
      <c r="J207" s="284"/>
      <c r="K207" s="284"/>
      <c r="L207" s="286"/>
    </row>
    <row r="208" spans="1:12" ht="15.75" outlineLevel="1" thickBot="1" x14ac:dyDescent="0.3">
      <c r="A208" s="281" t="str">
        <f>IF('[2]6. MAQUETTE'!A196&lt;&gt;"",'[2]6. MAQUETTE'!A196,"")</f>
        <v/>
      </c>
      <c r="B208" s="281" t="str">
        <f>IF('[2]6. MAQUETTE'!B196&lt;&gt;"",'[2]6. MAQUETTE'!B196,"")</f>
        <v/>
      </c>
      <c r="C208" s="281" t="str">
        <f>IF('[2]6. MAQUETTE'!C196&lt;&gt;"",'[2]6. MAQUETTE'!C196,"")</f>
        <v/>
      </c>
      <c r="D208" s="284"/>
      <c r="E208" s="281" t="str">
        <f>IF('[2]6. MAQUETTE'!D196&lt;&gt;"",'[2]6. MAQUETTE'!D196,"")</f>
        <v/>
      </c>
      <c r="F208" s="284"/>
      <c r="G208" s="284"/>
      <c r="H208" s="285"/>
      <c r="I208" s="284"/>
      <c r="J208" s="284"/>
      <c r="K208" s="284"/>
      <c r="L208" s="286"/>
    </row>
    <row r="209" spans="1:12" ht="15.75" outlineLevel="1" thickBot="1" x14ac:dyDescent="0.3">
      <c r="A209" s="281" t="str">
        <f>IF('[2]6. MAQUETTE'!A197&lt;&gt;"",'[2]6. MAQUETTE'!A197,"")</f>
        <v/>
      </c>
      <c r="B209" s="281" t="str">
        <f>IF('[2]6. MAQUETTE'!B197&lt;&gt;"",'[2]6. MAQUETTE'!B197,"")</f>
        <v/>
      </c>
      <c r="C209" s="281" t="str">
        <f>IF('[2]6. MAQUETTE'!C197&lt;&gt;"",'[2]6. MAQUETTE'!C197,"")</f>
        <v/>
      </c>
      <c r="D209" s="284"/>
      <c r="E209" s="281" t="str">
        <f>IF('[2]6. MAQUETTE'!D197&lt;&gt;"",'[2]6. MAQUETTE'!D197,"")</f>
        <v/>
      </c>
      <c r="F209" s="284"/>
      <c r="G209" s="284"/>
      <c r="H209" s="285"/>
      <c r="I209" s="284"/>
      <c r="J209" s="284"/>
      <c r="K209" s="284"/>
      <c r="L209" s="286"/>
    </row>
    <row r="210" spans="1:12" ht="15.75" outlineLevel="1" thickBot="1" x14ac:dyDescent="0.3">
      <c r="A210" s="281" t="str">
        <f>IF('[2]6. MAQUETTE'!A198&lt;&gt;"",'[2]6. MAQUETTE'!A198,"")</f>
        <v/>
      </c>
      <c r="B210" s="281" t="str">
        <f>IF('[2]6. MAQUETTE'!B198&lt;&gt;"",'[2]6. MAQUETTE'!B198,"")</f>
        <v/>
      </c>
      <c r="C210" s="281" t="str">
        <f>IF('[2]6. MAQUETTE'!C198&lt;&gt;"",'[2]6. MAQUETTE'!C198,"")</f>
        <v/>
      </c>
      <c r="D210" s="284"/>
      <c r="E210" s="281" t="str">
        <f>IF('[2]6. MAQUETTE'!D198&lt;&gt;"",'[2]6. MAQUETTE'!D198,"")</f>
        <v/>
      </c>
      <c r="F210" s="284"/>
      <c r="G210" s="284"/>
      <c r="H210" s="285"/>
      <c r="I210" s="284"/>
      <c r="J210" s="284"/>
      <c r="K210" s="284"/>
      <c r="L210" s="286"/>
    </row>
    <row r="211" spans="1:12" ht="15.75" outlineLevel="1" thickBot="1" x14ac:dyDescent="0.3">
      <c r="A211" s="281" t="str">
        <f>IF('[2]6. MAQUETTE'!A199&lt;&gt;"",'[2]6. MAQUETTE'!A199,"")</f>
        <v/>
      </c>
      <c r="B211" s="281" t="str">
        <f>IF('[2]6. MAQUETTE'!B199&lt;&gt;"",'[2]6. MAQUETTE'!B199,"")</f>
        <v/>
      </c>
      <c r="C211" s="281" t="str">
        <f>IF('[2]6. MAQUETTE'!C199&lt;&gt;"",'[2]6. MAQUETTE'!C199,"")</f>
        <v/>
      </c>
      <c r="D211" s="284"/>
      <c r="E211" s="281" t="str">
        <f>IF('[2]6. MAQUETTE'!D199&lt;&gt;"",'[2]6. MAQUETTE'!D199,"")</f>
        <v/>
      </c>
      <c r="F211" s="284"/>
      <c r="G211" s="284"/>
      <c r="H211" s="285"/>
      <c r="I211" s="284"/>
      <c r="J211" s="284"/>
      <c r="K211" s="284"/>
      <c r="L211" s="286"/>
    </row>
    <row r="212" spans="1:12" ht="15.75" outlineLevel="1" thickBot="1" x14ac:dyDescent="0.3">
      <c r="A212" s="281" t="str">
        <f>IF('[2]6. MAQUETTE'!A200&lt;&gt;"",'[2]6. MAQUETTE'!A200,"")</f>
        <v/>
      </c>
      <c r="B212" s="281" t="str">
        <f>IF('[2]6. MAQUETTE'!B200&lt;&gt;"",'[2]6. MAQUETTE'!B200,"")</f>
        <v/>
      </c>
      <c r="C212" s="281" t="str">
        <f>IF('[2]6. MAQUETTE'!C200&lt;&gt;"",'[2]6. MAQUETTE'!C200,"")</f>
        <v/>
      </c>
      <c r="D212" s="284"/>
      <c r="E212" s="281" t="str">
        <f>IF('[2]6. MAQUETTE'!D200&lt;&gt;"",'[2]6. MAQUETTE'!D200,"")</f>
        <v/>
      </c>
      <c r="F212" s="284"/>
      <c r="G212" s="284"/>
      <c r="H212" s="285"/>
      <c r="I212" s="284"/>
      <c r="J212" s="284"/>
      <c r="K212" s="284"/>
      <c r="L212" s="286"/>
    </row>
    <row r="213" spans="1:12" ht="15.75" outlineLevel="1" thickBot="1" x14ac:dyDescent="0.3">
      <c r="A213" s="281" t="str">
        <f>IF('[2]6. MAQUETTE'!A201&lt;&gt;"",'[2]6. MAQUETTE'!A201,"")</f>
        <v/>
      </c>
      <c r="B213" s="281" t="str">
        <f>IF('[2]6. MAQUETTE'!B201&lt;&gt;"",'[2]6. MAQUETTE'!B201,"")</f>
        <v/>
      </c>
      <c r="C213" s="281" t="str">
        <f>IF('[2]6. MAQUETTE'!C201&lt;&gt;"",'[2]6. MAQUETTE'!C201,"")</f>
        <v/>
      </c>
      <c r="D213" s="284"/>
      <c r="E213" s="281" t="str">
        <f>IF('[2]6. MAQUETTE'!D201&lt;&gt;"",'[2]6. MAQUETTE'!D201,"")</f>
        <v/>
      </c>
      <c r="F213" s="284"/>
      <c r="G213" s="284"/>
      <c r="H213" s="285"/>
      <c r="I213" s="284"/>
      <c r="J213" s="284"/>
      <c r="K213" s="284"/>
      <c r="L213" s="286"/>
    </row>
    <row r="214" spans="1:12" ht="15.75" outlineLevel="1" thickBot="1" x14ac:dyDescent="0.3">
      <c r="A214" s="281" t="str">
        <f>IF('[2]6. MAQUETTE'!A202&lt;&gt;"",'[2]6. MAQUETTE'!A202,"")</f>
        <v/>
      </c>
      <c r="B214" s="281" t="str">
        <f>IF('[2]6. MAQUETTE'!B202&lt;&gt;"",'[2]6. MAQUETTE'!B202,"")</f>
        <v/>
      </c>
      <c r="C214" s="281" t="str">
        <f>IF('[2]6. MAQUETTE'!C202&lt;&gt;"",'[2]6. MAQUETTE'!C202,"")</f>
        <v/>
      </c>
      <c r="D214" s="284"/>
      <c r="E214" s="281" t="str">
        <f>IF('[2]6. MAQUETTE'!D202&lt;&gt;"",'[2]6. MAQUETTE'!D202,"")</f>
        <v/>
      </c>
      <c r="F214" s="284"/>
      <c r="G214" s="284"/>
      <c r="H214" s="285"/>
      <c r="I214" s="284"/>
      <c r="J214" s="284"/>
      <c r="K214" s="284"/>
      <c r="L214" s="286"/>
    </row>
    <row r="215" spans="1:12" ht="15.75" outlineLevel="1" thickBot="1" x14ac:dyDescent="0.3">
      <c r="A215" s="281" t="str">
        <f>IF('[2]6. MAQUETTE'!A203&lt;&gt;"",'[2]6. MAQUETTE'!A203,"")</f>
        <v/>
      </c>
      <c r="B215" s="281" t="str">
        <f>IF('[2]6. MAQUETTE'!B203&lt;&gt;"",'[2]6. MAQUETTE'!B203,"")</f>
        <v/>
      </c>
      <c r="C215" s="281" t="str">
        <f>IF('[2]6. MAQUETTE'!C203&lt;&gt;"",'[2]6. MAQUETTE'!C203,"")</f>
        <v/>
      </c>
      <c r="D215" s="284"/>
      <c r="E215" s="281" t="str">
        <f>IF('[2]6. MAQUETTE'!D203&lt;&gt;"",'[2]6. MAQUETTE'!D203,"")</f>
        <v/>
      </c>
      <c r="F215" s="284"/>
      <c r="G215" s="284"/>
      <c r="H215" s="285"/>
      <c r="I215" s="284"/>
      <c r="J215" s="284"/>
      <c r="K215" s="284"/>
      <c r="L215" s="286"/>
    </row>
    <row r="216" spans="1:12" ht="15.75" outlineLevel="1" thickBot="1" x14ac:dyDescent="0.3">
      <c r="A216" s="281" t="str">
        <f>IF('[2]6. MAQUETTE'!A204&lt;&gt;"",'[2]6. MAQUETTE'!A204,"")</f>
        <v/>
      </c>
      <c r="B216" s="281" t="str">
        <f>IF('[2]6. MAQUETTE'!B204&lt;&gt;"",'[2]6. MAQUETTE'!B204,"")</f>
        <v/>
      </c>
      <c r="C216" s="281" t="str">
        <f>IF('[2]6. MAQUETTE'!C204&lt;&gt;"",'[2]6. MAQUETTE'!C204,"")</f>
        <v/>
      </c>
      <c r="D216" s="284"/>
      <c r="E216" s="281" t="str">
        <f>IF('[2]6. MAQUETTE'!D204&lt;&gt;"",'[2]6. MAQUETTE'!D204,"")</f>
        <v/>
      </c>
      <c r="F216" s="284"/>
      <c r="G216" s="284"/>
      <c r="H216" s="285"/>
      <c r="I216" s="284"/>
      <c r="J216" s="284"/>
      <c r="K216" s="284"/>
      <c r="L216" s="286"/>
    </row>
    <row r="217" spans="1:12" ht="15.75" outlineLevel="1" thickBot="1" x14ac:dyDescent="0.3">
      <c r="A217" s="281" t="str">
        <f>IF('[2]6. MAQUETTE'!A205&lt;&gt;"",'[2]6. MAQUETTE'!A205,"")</f>
        <v/>
      </c>
      <c r="B217" s="281" t="str">
        <f>IF('[2]6. MAQUETTE'!B205&lt;&gt;"",'[2]6. MAQUETTE'!B205,"")</f>
        <v/>
      </c>
      <c r="C217" s="281" t="str">
        <f>IF('[2]6. MAQUETTE'!C205&lt;&gt;"",'[2]6. MAQUETTE'!C205,"")</f>
        <v/>
      </c>
      <c r="D217" s="284"/>
      <c r="E217" s="281" t="str">
        <f>IF('[2]6. MAQUETTE'!D205&lt;&gt;"",'[2]6. MAQUETTE'!D205,"")</f>
        <v/>
      </c>
      <c r="F217" s="284"/>
      <c r="G217" s="284"/>
      <c r="H217" s="285"/>
      <c r="I217" s="284"/>
      <c r="J217" s="284"/>
      <c r="K217" s="284"/>
      <c r="L217" s="286"/>
    </row>
    <row r="218" spans="1:12" ht="15.75" outlineLevel="1" thickBot="1" x14ac:dyDescent="0.3">
      <c r="A218" s="281" t="str">
        <f>IF('[2]6. MAQUETTE'!A206&lt;&gt;"",'[2]6. MAQUETTE'!A206,"")</f>
        <v/>
      </c>
      <c r="B218" s="281" t="str">
        <f>IF('[2]6. MAQUETTE'!B206&lt;&gt;"",'[2]6. MAQUETTE'!B206,"")</f>
        <v/>
      </c>
      <c r="C218" s="281" t="str">
        <f>IF('[2]6. MAQUETTE'!C206&lt;&gt;"",'[2]6. MAQUETTE'!C206,"")</f>
        <v/>
      </c>
      <c r="D218" s="284"/>
      <c r="E218" s="281" t="str">
        <f>IF('[2]6. MAQUETTE'!D206&lt;&gt;"",'[2]6. MAQUETTE'!D206,"")</f>
        <v/>
      </c>
      <c r="F218" s="284"/>
      <c r="G218" s="284"/>
      <c r="H218" s="285"/>
      <c r="I218" s="284"/>
      <c r="J218" s="284"/>
      <c r="K218" s="284"/>
      <c r="L218" s="286"/>
    </row>
    <row r="219" spans="1:12" ht="15.75" outlineLevel="1" thickBot="1" x14ac:dyDescent="0.3">
      <c r="A219" s="281" t="str">
        <f>IF('[2]6. MAQUETTE'!A207&lt;&gt;"",'[2]6. MAQUETTE'!A207,"")</f>
        <v/>
      </c>
      <c r="B219" s="281" t="str">
        <f>IF('[2]6. MAQUETTE'!B207&lt;&gt;"",'[2]6. MAQUETTE'!B207,"")</f>
        <v/>
      </c>
      <c r="C219" s="281" t="str">
        <f>IF('[2]6. MAQUETTE'!C207&lt;&gt;"",'[2]6. MAQUETTE'!C207,"")</f>
        <v/>
      </c>
      <c r="D219" s="284"/>
      <c r="E219" s="281" t="str">
        <f>IF('[2]6. MAQUETTE'!D207&lt;&gt;"",'[2]6. MAQUETTE'!D207,"")</f>
        <v/>
      </c>
      <c r="F219" s="284"/>
      <c r="G219" s="284"/>
      <c r="H219" s="285"/>
      <c r="I219" s="284"/>
      <c r="J219" s="284"/>
      <c r="K219" s="284"/>
      <c r="L219" s="286"/>
    </row>
    <row r="220" spans="1:12" ht="15.75" outlineLevel="1" thickBot="1" x14ac:dyDescent="0.3">
      <c r="A220" s="281" t="str">
        <f>IF('[2]6. MAQUETTE'!A208&lt;&gt;"",'[2]6. MAQUETTE'!A208,"")</f>
        <v/>
      </c>
      <c r="B220" s="281" t="str">
        <f>IF('[2]6. MAQUETTE'!B208&lt;&gt;"",'[2]6. MAQUETTE'!B208,"")</f>
        <v/>
      </c>
      <c r="C220" s="281" t="str">
        <f>IF('[2]6. MAQUETTE'!C208&lt;&gt;"",'[2]6. MAQUETTE'!C208,"")</f>
        <v/>
      </c>
      <c r="D220" s="284"/>
      <c r="E220" s="281" t="str">
        <f>IF('[2]6. MAQUETTE'!D208&lt;&gt;"",'[2]6. MAQUETTE'!D208,"")</f>
        <v/>
      </c>
      <c r="F220" s="284"/>
      <c r="G220" s="284"/>
      <c r="H220" s="285"/>
      <c r="I220" s="284"/>
      <c r="J220" s="284"/>
      <c r="K220" s="284"/>
      <c r="L220" s="286"/>
    </row>
    <row r="221" spans="1:12" ht="15.75" outlineLevel="1" thickBot="1" x14ac:dyDescent="0.3">
      <c r="A221" s="281" t="str">
        <f>IF('[2]6. MAQUETTE'!A209&lt;&gt;"",'[2]6. MAQUETTE'!A209,"")</f>
        <v/>
      </c>
      <c r="B221" s="281" t="str">
        <f>IF('[2]6. MAQUETTE'!B209&lt;&gt;"",'[2]6. MAQUETTE'!B209,"")</f>
        <v/>
      </c>
      <c r="C221" s="281" t="str">
        <f>IF('[2]6. MAQUETTE'!C209&lt;&gt;"",'[2]6. MAQUETTE'!C209,"")</f>
        <v/>
      </c>
      <c r="D221" s="284"/>
      <c r="E221" s="281" t="str">
        <f>IF('[2]6. MAQUETTE'!D209&lt;&gt;"",'[2]6. MAQUETTE'!D209,"")</f>
        <v/>
      </c>
      <c r="F221" s="284"/>
      <c r="G221" s="284"/>
      <c r="H221" s="285"/>
      <c r="I221" s="284"/>
      <c r="J221" s="284"/>
      <c r="K221" s="284"/>
      <c r="L221" s="286"/>
    </row>
    <row r="222" spans="1:12" ht="15.75" outlineLevel="1" thickBot="1" x14ac:dyDescent="0.3">
      <c r="A222" s="281" t="str">
        <f>IF('[2]6. MAQUETTE'!A210&lt;&gt;"",'[2]6. MAQUETTE'!A210,"")</f>
        <v/>
      </c>
      <c r="B222" s="281" t="str">
        <f>IF('[2]6. MAQUETTE'!B210&lt;&gt;"",'[2]6. MAQUETTE'!B210,"")</f>
        <v/>
      </c>
      <c r="C222" s="281" t="str">
        <f>IF('[2]6. MAQUETTE'!C210&lt;&gt;"",'[2]6. MAQUETTE'!C210,"")</f>
        <v/>
      </c>
      <c r="D222" s="284"/>
      <c r="E222" s="281" t="str">
        <f>IF('[2]6. MAQUETTE'!D210&lt;&gt;"",'[2]6. MAQUETTE'!D210,"")</f>
        <v/>
      </c>
      <c r="F222" s="284"/>
      <c r="G222" s="284"/>
      <c r="H222" s="285"/>
      <c r="I222" s="284"/>
      <c r="J222" s="284"/>
      <c r="K222" s="284"/>
      <c r="L222" s="286"/>
    </row>
    <row r="223" spans="1:12" ht="15.75" outlineLevel="1" thickBot="1" x14ac:dyDescent="0.3">
      <c r="A223" s="281" t="str">
        <f>IF('[2]6. MAQUETTE'!A211&lt;&gt;"",'[2]6. MAQUETTE'!A211,"")</f>
        <v/>
      </c>
      <c r="B223" s="281" t="str">
        <f>IF('[2]6. MAQUETTE'!B211&lt;&gt;"",'[2]6. MAQUETTE'!B211,"")</f>
        <v/>
      </c>
      <c r="C223" s="281" t="str">
        <f>IF('[2]6. MAQUETTE'!C211&lt;&gt;"",'[2]6. MAQUETTE'!C211,"")</f>
        <v/>
      </c>
      <c r="D223" s="284"/>
      <c r="E223" s="281" t="str">
        <f>IF('[2]6. MAQUETTE'!D211&lt;&gt;"",'[2]6. MAQUETTE'!D211,"")</f>
        <v/>
      </c>
      <c r="F223" s="284"/>
      <c r="G223" s="284"/>
      <c r="H223" s="285"/>
      <c r="I223" s="284"/>
      <c r="J223" s="284"/>
      <c r="K223" s="284"/>
      <c r="L223" s="286"/>
    </row>
    <row r="224" spans="1:12" ht="15.75" outlineLevel="1" thickBot="1" x14ac:dyDescent="0.3">
      <c r="A224" s="281" t="str">
        <f>IF('[2]6. MAQUETTE'!A212&lt;&gt;"",'[2]6. MAQUETTE'!A212,"")</f>
        <v/>
      </c>
      <c r="B224" s="281" t="str">
        <f>IF('[2]6. MAQUETTE'!B212&lt;&gt;"",'[2]6. MAQUETTE'!B212,"")</f>
        <v/>
      </c>
      <c r="C224" s="281" t="str">
        <f>IF('[2]6. MAQUETTE'!C212&lt;&gt;"",'[2]6. MAQUETTE'!C212,"")</f>
        <v/>
      </c>
      <c r="D224" s="284"/>
      <c r="E224" s="281" t="str">
        <f>IF('[2]6. MAQUETTE'!D212&lt;&gt;"",'[2]6. MAQUETTE'!D212,"")</f>
        <v/>
      </c>
      <c r="F224" s="284"/>
      <c r="G224" s="284"/>
      <c r="H224" s="285"/>
      <c r="I224" s="284"/>
      <c r="J224" s="284"/>
      <c r="K224" s="284"/>
      <c r="L224" s="286"/>
    </row>
    <row r="225" spans="1:12" ht="15.75" outlineLevel="1" thickBot="1" x14ac:dyDescent="0.3">
      <c r="A225" s="281" t="str">
        <f>IF('[2]6. MAQUETTE'!A213&lt;&gt;"",'[2]6. MAQUETTE'!A213,"")</f>
        <v/>
      </c>
      <c r="B225" s="281" t="str">
        <f>IF('[2]6. MAQUETTE'!B213&lt;&gt;"",'[2]6. MAQUETTE'!B213,"")</f>
        <v/>
      </c>
      <c r="C225" s="281" t="str">
        <f>IF('[2]6. MAQUETTE'!C213&lt;&gt;"",'[2]6. MAQUETTE'!C213,"")</f>
        <v/>
      </c>
      <c r="D225" s="284"/>
      <c r="E225" s="281" t="str">
        <f>IF('[2]6. MAQUETTE'!D213&lt;&gt;"",'[2]6. MAQUETTE'!D213,"")</f>
        <v/>
      </c>
      <c r="F225" s="284"/>
      <c r="G225" s="284"/>
      <c r="H225" s="285"/>
      <c r="I225" s="284"/>
      <c r="J225" s="284"/>
      <c r="K225" s="284"/>
      <c r="L225" s="286"/>
    </row>
    <row r="226" spans="1:12" ht="15.75" outlineLevel="1" thickBot="1" x14ac:dyDescent="0.3">
      <c r="A226" s="281" t="str">
        <f>IF('[2]6. MAQUETTE'!A214&lt;&gt;"",'[2]6. MAQUETTE'!A214,"")</f>
        <v/>
      </c>
      <c r="B226" s="281" t="str">
        <f>IF('[2]6. MAQUETTE'!B214&lt;&gt;"",'[2]6. MAQUETTE'!B214,"")</f>
        <v/>
      </c>
      <c r="C226" s="281" t="str">
        <f>IF('[2]6. MAQUETTE'!C214&lt;&gt;"",'[2]6. MAQUETTE'!C214,"")</f>
        <v/>
      </c>
      <c r="D226" s="284"/>
      <c r="E226" s="281" t="str">
        <f>IF('[2]6. MAQUETTE'!D214&lt;&gt;"",'[2]6. MAQUETTE'!D214,"")</f>
        <v/>
      </c>
      <c r="F226" s="284"/>
      <c r="G226" s="284"/>
      <c r="H226" s="285"/>
      <c r="I226" s="284"/>
      <c r="J226" s="284"/>
      <c r="K226" s="284"/>
      <c r="L226" s="286"/>
    </row>
    <row r="227" spans="1:12" ht="15.75" outlineLevel="1" thickBot="1" x14ac:dyDescent="0.3">
      <c r="A227" s="281" t="str">
        <f>IF('[2]6. MAQUETTE'!A215&lt;&gt;"",'[2]6. MAQUETTE'!A215,"")</f>
        <v/>
      </c>
      <c r="B227" s="281" t="str">
        <f>IF('[2]6. MAQUETTE'!B215&lt;&gt;"",'[2]6. MAQUETTE'!B215,"")</f>
        <v/>
      </c>
      <c r="C227" s="281" t="str">
        <f>IF('[2]6. MAQUETTE'!C215&lt;&gt;"",'[2]6. MAQUETTE'!C215,"")</f>
        <v/>
      </c>
      <c r="D227" s="288"/>
      <c r="E227" s="281" t="str">
        <f>IF('[2]6. MAQUETTE'!D215&lt;&gt;"",'[2]6. MAQUETTE'!D215,"")</f>
        <v/>
      </c>
      <c r="F227" s="288"/>
      <c r="G227" s="288"/>
      <c r="H227" s="289"/>
      <c r="I227" s="288"/>
      <c r="J227" s="288"/>
      <c r="K227" s="288"/>
      <c r="L227" s="290"/>
    </row>
  </sheetData>
  <mergeCells count="14">
    <mergeCell ref="A16:L16"/>
    <mergeCell ref="A2:L2"/>
    <mergeCell ref="A5:L6"/>
    <mergeCell ref="A8:L9"/>
    <mergeCell ref="A11:L12"/>
    <mergeCell ref="A14:L15"/>
    <mergeCell ref="K160:L160"/>
    <mergeCell ref="K195:L195"/>
    <mergeCell ref="A17:L17"/>
    <mergeCell ref="A20:I20"/>
    <mergeCell ref="K20:L20"/>
    <mergeCell ref="K55:L55"/>
    <mergeCell ref="K90:L90"/>
    <mergeCell ref="K125:L125"/>
  </mergeCells>
  <conditionalFormatting sqref="I22:I52 K22:L52 K57:L87 K92:L122 K127:L157 K162:L192 K197:L227">
    <cfRule type="expression" dxfId="31" priority="12">
      <formula>$H22="CCI (CC Intégral)"</formula>
    </cfRule>
  </conditionalFormatting>
  <conditionalFormatting sqref="I57:I87">
    <cfRule type="expression" dxfId="30" priority="10">
      <formula>$H57="CCI (CC Intégral)"</formula>
    </cfRule>
  </conditionalFormatting>
  <conditionalFormatting sqref="I92:I122">
    <cfRule type="expression" dxfId="29" priority="8">
      <formula>$H92="CCI (CC Intégral)"</formula>
    </cfRule>
  </conditionalFormatting>
  <conditionalFormatting sqref="I127:I157">
    <cfRule type="expression" dxfId="28" priority="6">
      <formula>$H127="CCI (CC Intégral)"</formula>
    </cfRule>
  </conditionalFormatting>
  <conditionalFormatting sqref="I162:I192">
    <cfRule type="expression" dxfId="27" priority="4">
      <formula>$H162="CCI (CC Intégral)"</formula>
    </cfRule>
  </conditionalFormatting>
  <conditionalFormatting sqref="I197:I227">
    <cfRule type="expression" dxfId="26" priority="2">
      <formula>$H197="CCI (CC Intégral)"</formula>
    </cfRule>
  </conditionalFormatting>
  <conditionalFormatting sqref="I22:J52">
    <cfRule type="expression" dxfId="25" priority="11">
      <formula>$H22="CT (Contrôle terminal)"</formula>
    </cfRule>
  </conditionalFormatting>
  <conditionalFormatting sqref="I57:J87">
    <cfRule type="expression" dxfId="24" priority="9">
      <formula>$H57="CT (Contrôle terminal)"</formula>
    </cfRule>
  </conditionalFormatting>
  <conditionalFormatting sqref="I92:J122">
    <cfRule type="expression" dxfId="23" priority="7">
      <formula>$H92="CT (Contrôle terminal)"</formula>
    </cfRule>
  </conditionalFormatting>
  <conditionalFormatting sqref="I127:J157">
    <cfRule type="expression" dxfId="22" priority="5">
      <formula>$H127="CT (Contrôle terminal)"</formula>
    </cfRule>
  </conditionalFormatting>
  <conditionalFormatting sqref="I162:J192">
    <cfRule type="expression" dxfId="21" priority="3">
      <formula>$H162="CT (Contrôle terminal)"</formula>
    </cfRule>
  </conditionalFormatting>
  <conditionalFormatting sqref="I197:J227">
    <cfRule type="expression" dxfId="20" priority="1">
      <formula>$H197="CT (Contrôle terminal)"</formula>
    </cfRule>
  </conditionalFormatting>
  <dataValidations count="5">
    <dataValidation type="list" allowBlank="1" showInputMessage="1" showErrorMessage="1" errorTitle="Session" error="Utiliser la liste déroulante" promptTitle="Session" prompt="Utiliser la liste dérourante" sqref="B1" xr:uid="{0E574F4D-AAD9-4DB7-AD90-F881C54913C4}">
      <formula1>"Session unique, Deux sessions, Seconde chance"</formula1>
    </dataValidation>
    <dataValidation type="list" allowBlank="1" showInputMessage="1" showErrorMessage="1" sqref="K22:K52 K57:K87 K92:K122 K127:K157 K162:K192 K197:K227" xr:uid="{4578D27F-083F-4AE4-B5BD-13CEE3F9389A}">
      <formula1>"Ecrit,Oral,Rapport / Mémoire,Pratique sportive"</formula1>
    </dataValidation>
    <dataValidation type="list" allowBlank="1" showInputMessage="1" showErrorMessage="1" sqref="L92:L122" xr:uid="{C805E0DF-1F70-4ED2-A2C6-F14758E1F3DD}">
      <formula1>Nature_contrôle</formula1>
    </dataValidation>
    <dataValidation type="list" allowBlank="1" showInputMessage="1" showErrorMessage="1" sqref="H22:H52 H57:H87 H92:H122 H127:H157 H162:H192 H197:H227" xr:uid="{B8CE6538-CF98-46ED-B331-5A5BCF0FCA46}">
      <formula1>"CCI (CC Intégral),CT (Contrôle terminal),CC&amp;CT"</formula1>
    </dataValidation>
    <dataValidation type="list" allowBlank="1" showInputMessage="1" showErrorMessage="1" sqref="F22:G52 F57:G87 F92:G122 F127:G157 F162:G192 F197:G227" xr:uid="{B226A3C1-FD4D-4ED6-8B02-7918DF2EAE3D}">
      <formula1>"Oui,Non"</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57"/>
  <sheetViews>
    <sheetView zoomScale="85" zoomScaleNormal="85" workbookViewId="0">
      <selection activeCell="H5" sqref="H5:L5"/>
    </sheetView>
  </sheetViews>
  <sheetFormatPr baseColWidth="10" defaultColWidth="11.42578125" defaultRowHeight="15" x14ac:dyDescent="0.25"/>
  <cols>
    <col min="1" max="1" width="34.140625" customWidth="1"/>
    <col min="2" max="2" width="49.85546875" customWidth="1"/>
    <col min="3" max="6" width="15.7109375" customWidth="1"/>
    <col min="7" max="7" width="19" customWidth="1"/>
    <col min="8" max="8" width="15.42578125" customWidth="1"/>
    <col min="9" max="9" width="14.7109375" customWidth="1"/>
    <col min="10" max="10" width="2.42578125" customWidth="1"/>
    <col min="11" max="11" width="15" customWidth="1"/>
    <col min="12" max="12" width="37.140625" customWidth="1"/>
    <col min="14" max="14" width="5.85546875" customWidth="1"/>
    <col min="15" max="15" width="12.7109375" bestFit="1" customWidth="1"/>
    <col min="16" max="16" width="6" customWidth="1"/>
    <col min="17" max="17" width="13.7109375" customWidth="1"/>
  </cols>
  <sheetData>
    <row r="1" spans="1:17" ht="19.5" thickBot="1" x14ac:dyDescent="0.35">
      <c r="A1" s="509" t="s">
        <v>121</v>
      </c>
      <c r="B1" s="510"/>
      <c r="C1" s="510"/>
      <c r="D1" s="510"/>
      <c r="E1" s="510"/>
      <c r="F1" s="510"/>
      <c r="G1" s="510"/>
      <c r="H1" s="510"/>
      <c r="I1" s="510"/>
      <c r="J1" s="510"/>
      <c r="K1" s="510"/>
      <c r="L1" s="511"/>
      <c r="N1" s="512" t="s">
        <v>122</v>
      </c>
      <c r="O1" s="513"/>
      <c r="P1" s="513"/>
      <c r="Q1" s="513"/>
    </row>
    <row r="2" spans="1:17" ht="32.25" thickBot="1" x14ac:dyDescent="0.3">
      <c r="A2" s="507" t="s">
        <v>123</v>
      </c>
      <c r="B2" s="508"/>
      <c r="C2" s="125" t="s">
        <v>133</v>
      </c>
      <c r="D2" s="126" t="s">
        <v>322</v>
      </c>
      <c r="E2" s="127"/>
      <c r="F2" s="128"/>
      <c r="G2" s="128"/>
      <c r="H2" s="128"/>
      <c r="I2" s="128"/>
      <c r="J2" s="128"/>
      <c r="K2" s="128"/>
      <c r="L2" s="129"/>
      <c r="N2" s="514" t="s">
        <v>317</v>
      </c>
      <c r="O2" s="515"/>
      <c r="P2" s="515"/>
      <c r="Q2" s="516"/>
    </row>
    <row r="3" spans="1:17" ht="16.5" thickTop="1" x14ac:dyDescent="0.25">
      <c r="A3" s="13" t="s">
        <v>127</v>
      </c>
      <c r="B3" s="66">
        <v>400</v>
      </c>
      <c r="C3" s="27">
        <v>3</v>
      </c>
      <c r="D3" s="130">
        <f>B3*C3</f>
        <v>1200</v>
      </c>
      <c r="E3" s="131" t="s">
        <v>128</v>
      </c>
      <c r="F3" s="131"/>
      <c r="G3" s="131"/>
      <c r="H3" s="517">
        <f>H27/15+(H25/15)+(H32/15)</f>
        <v>0</v>
      </c>
      <c r="I3" s="518"/>
      <c r="J3" s="518"/>
      <c r="K3" s="518"/>
      <c r="L3" s="519"/>
      <c r="M3" s="78"/>
      <c r="N3" s="520" t="s">
        <v>126</v>
      </c>
      <c r="O3" s="521"/>
      <c r="P3" s="521"/>
      <c r="Q3" s="522"/>
    </row>
    <row r="4" spans="1:17" ht="15.75" customHeight="1" x14ac:dyDescent="0.25">
      <c r="A4" s="13" t="s">
        <v>129</v>
      </c>
      <c r="B4" s="66">
        <v>300</v>
      </c>
      <c r="C4" s="27">
        <v>4</v>
      </c>
      <c r="D4" s="130">
        <f t="shared" ref="D4:D9" si="0">B4*C4</f>
        <v>1200</v>
      </c>
      <c r="E4" s="132" t="s">
        <v>130</v>
      </c>
      <c r="F4" s="132"/>
      <c r="G4" s="132"/>
      <c r="H4" s="505" t="s">
        <v>428</v>
      </c>
      <c r="I4" s="505"/>
      <c r="J4" s="505"/>
      <c r="K4" s="505"/>
      <c r="L4" s="506"/>
      <c r="M4" s="78"/>
      <c r="N4" s="523"/>
      <c r="O4" s="524"/>
      <c r="P4" s="524"/>
      <c r="Q4" s="525"/>
    </row>
    <row r="5" spans="1:17" ht="15.75" x14ac:dyDescent="0.25">
      <c r="A5" s="13" t="s">
        <v>131</v>
      </c>
      <c r="B5" s="66"/>
      <c r="C5" s="27"/>
      <c r="D5" s="130">
        <f t="shared" si="0"/>
        <v>0</v>
      </c>
      <c r="E5" s="132" t="s">
        <v>130</v>
      </c>
      <c r="F5" s="132"/>
      <c r="G5" s="132"/>
      <c r="H5" s="505"/>
      <c r="I5" s="505"/>
      <c r="J5" s="505"/>
      <c r="K5" s="505"/>
      <c r="L5" s="506"/>
      <c r="M5" s="79"/>
      <c r="N5" s="523"/>
      <c r="O5" s="524"/>
      <c r="P5" s="524"/>
      <c r="Q5" s="525"/>
    </row>
    <row r="6" spans="1:17" ht="16.5" customHeight="1" x14ac:dyDescent="0.25">
      <c r="A6" s="13" t="s">
        <v>132</v>
      </c>
      <c r="B6" s="66"/>
      <c r="C6" s="27"/>
      <c r="D6" s="130">
        <f t="shared" si="0"/>
        <v>0</v>
      </c>
      <c r="E6" s="132" t="s">
        <v>130</v>
      </c>
      <c r="F6" s="132"/>
      <c r="G6" s="132"/>
      <c r="H6" s="505"/>
      <c r="I6" s="505"/>
      <c r="J6" s="505"/>
      <c r="K6" s="505"/>
      <c r="L6" s="506"/>
      <c r="M6" s="79"/>
      <c r="N6" s="523"/>
      <c r="O6" s="524"/>
      <c r="P6" s="524"/>
      <c r="Q6" s="525"/>
    </row>
    <row r="7" spans="1:17" ht="16.5" customHeight="1" x14ac:dyDescent="0.25">
      <c r="A7" s="13" t="s">
        <v>314</v>
      </c>
      <c r="B7" s="66"/>
      <c r="C7" s="27"/>
      <c r="D7" s="130">
        <f t="shared" si="0"/>
        <v>0</v>
      </c>
      <c r="E7" s="132" t="s">
        <v>130</v>
      </c>
      <c r="F7" s="132"/>
      <c r="G7" s="132"/>
      <c r="H7" s="505"/>
      <c r="I7" s="505"/>
      <c r="J7" s="505"/>
      <c r="K7" s="505"/>
      <c r="L7" s="506"/>
      <c r="M7" s="79"/>
      <c r="N7" s="523"/>
      <c r="O7" s="524"/>
      <c r="P7" s="524"/>
      <c r="Q7" s="525"/>
    </row>
    <row r="8" spans="1:17" ht="16.5" customHeight="1" x14ac:dyDescent="0.25">
      <c r="A8" s="13" t="s">
        <v>315</v>
      </c>
      <c r="B8" s="66"/>
      <c r="C8" s="27"/>
      <c r="D8" s="130">
        <f t="shared" si="0"/>
        <v>0</v>
      </c>
      <c r="E8" s="132" t="s">
        <v>130</v>
      </c>
      <c r="F8" s="132"/>
      <c r="G8" s="132"/>
      <c r="H8" s="505"/>
      <c r="I8" s="505"/>
      <c r="J8" s="505"/>
      <c r="K8" s="505"/>
      <c r="L8" s="506"/>
      <c r="M8" s="79"/>
      <c r="N8" s="523"/>
      <c r="O8" s="524"/>
      <c r="P8" s="524"/>
      <c r="Q8" s="525"/>
    </row>
    <row r="9" spans="1:17" ht="16.5" customHeight="1" x14ac:dyDescent="0.25">
      <c r="A9" s="13" t="s">
        <v>316</v>
      </c>
      <c r="B9" s="66"/>
      <c r="C9" s="27"/>
      <c r="D9" s="130">
        <f t="shared" si="0"/>
        <v>0</v>
      </c>
      <c r="E9" s="132" t="s">
        <v>130</v>
      </c>
      <c r="F9" s="132"/>
      <c r="G9" s="132"/>
      <c r="H9" s="505"/>
      <c r="I9" s="505"/>
      <c r="J9" s="505"/>
      <c r="K9" s="505"/>
      <c r="L9" s="506"/>
      <c r="M9" s="79"/>
      <c r="N9" s="499" t="s">
        <v>323</v>
      </c>
      <c r="O9" s="500"/>
      <c r="P9" s="500"/>
      <c r="Q9" s="501"/>
    </row>
    <row r="10" spans="1:17" ht="16.5" customHeight="1" thickBot="1" x14ac:dyDescent="0.3">
      <c r="A10" s="133" t="s">
        <v>124</v>
      </c>
      <c r="B10" s="134">
        <v>57</v>
      </c>
      <c r="C10" s="496" t="s">
        <v>125</v>
      </c>
      <c r="D10" s="497"/>
      <c r="E10" s="497"/>
      <c r="F10" s="497"/>
      <c r="G10" s="497"/>
      <c r="H10" s="497"/>
      <c r="I10" s="497"/>
      <c r="J10" s="497"/>
      <c r="K10" s="497"/>
      <c r="L10" s="498"/>
      <c r="M10" s="79"/>
      <c r="N10" s="499"/>
      <c r="O10" s="500"/>
      <c r="P10" s="500"/>
      <c r="Q10" s="501"/>
    </row>
    <row r="11" spans="1:17" ht="9" customHeight="1" thickBot="1" x14ac:dyDescent="0.3">
      <c r="A11" s="135"/>
      <c r="B11" s="135"/>
      <c r="C11" s="135"/>
      <c r="D11" s="135"/>
      <c r="E11" s="135"/>
      <c r="F11" s="135"/>
      <c r="G11" s="135"/>
      <c r="H11" s="135"/>
      <c r="I11" s="135"/>
      <c r="J11" s="135"/>
      <c r="K11" s="135"/>
      <c r="L11" s="135"/>
      <c r="M11" s="79"/>
      <c r="N11" s="499"/>
      <c r="O11" s="500"/>
      <c r="P11" s="500"/>
      <c r="Q11" s="501"/>
    </row>
    <row r="12" spans="1:17" ht="16.5" customHeight="1" thickBot="1" x14ac:dyDescent="0.3">
      <c r="B12" s="136" t="s">
        <v>324</v>
      </c>
      <c r="C12" s="137">
        <f>SUM(C3:C9)</f>
        <v>7</v>
      </c>
      <c r="D12" s="138">
        <f>SUM(D3:D9)</f>
        <v>2400</v>
      </c>
      <c r="F12" t="s">
        <v>325</v>
      </c>
      <c r="M12" s="79"/>
      <c r="N12" s="499"/>
      <c r="O12" s="500"/>
      <c r="P12" s="500"/>
      <c r="Q12" s="501"/>
    </row>
    <row r="13" spans="1:17" ht="16.5" customHeight="1" thickBot="1" x14ac:dyDescent="0.3">
      <c r="B13" s="139" t="s">
        <v>326</v>
      </c>
      <c r="C13" s="140">
        <f>IF(C12/15&lt;=0,"0",IF(C12/15&lt;=1,1,IF(C12/15&lt;=2,2,IF(C12/15&lt;=3,3,IF(C12/15&lt;=4,4,IF(C12/15&lt;=5,5,IF(C12/15&lt;=6,6,IF(C12/15&lt;=7,7,IF(C12/15&lt;=8,8,ROUNDUP(C12/15,0))))))))))</f>
        <v>1</v>
      </c>
      <c r="D13" s="141"/>
      <c r="F13" s="526"/>
      <c r="G13" s="527"/>
      <c r="H13" s="527"/>
      <c r="I13" s="527"/>
      <c r="J13" s="527"/>
      <c r="K13" s="527"/>
      <c r="L13" s="528"/>
      <c r="M13" s="79"/>
      <c r="N13" s="499"/>
      <c r="O13" s="500"/>
      <c r="P13" s="500"/>
      <c r="Q13" s="501"/>
    </row>
    <row r="14" spans="1:17" ht="16.5" customHeight="1" x14ac:dyDescent="0.25">
      <c r="A14" s="75" t="s">
        <v>327</v>
      </c>
      <c r="D14" s="141"/>
      <c r="F14" s="529"/>
      <c r="G14" s="530"/>
      <c r="H14" s="530"/>
      <c r="I14" s="530"/>
      <c r="J14" s="530"/>
      <c r="K14" s="530"/>
      <c r="L14" s="531"/>
      <c r="M14" s="79"/>
      <c r="N14" s="499"/>
      <c r="O14" s="500"/>
      <c r="P14" s="500"/>
      <c r="Q14" s="501"/>
    </row>
    <row r="15" spans="1:17" ht="17.100000000000001" customHeight="1" thickBot="1" x14ac:dyDescent="0.3">
      <c r="A15" s="76" t="s">
        <v>163</v>
      </c>
      <c r="F15" s="142" t="s">
        <v>328</v>
      </c>
      <c r="G15" s="143"/>
      <c r="H15" s="143"/>
      <c r="I15" s="144"/>
      <c r="M15" s="79"/>
      <c r="N15" s="502"/>
      <c r="O15" s="503"/>
      <c r="P15" s="503"/>
      <c r="Q15" s="504"/>
    </row>
    <row r="16" spans="1:17" ht="8.25" customHeight="1" thickTop="1" thickBot="1" x14ac:dyDescent="0.3">
      <c r="M16" s="141"/>
    </row>
    <row r="17" spans="1:15" ht="22.5" customHeight="1" thickBot="1" x14ac:dyDescent="0.3">
      <c r="A17" s="477" t="s">
        <v>134</v>
      </c>
      <c r="B17" s="478"/>
      <c r="C17" s="478"/>
      <c r="D17" s="478"/>
      <c r="E17" s="478"/>
      <c r="F17" s="478"/>
      <c r="G17" s="478"/>
      <c r="H17" s="478"/>
      <c r="I17" s="478"/>
      <c r="J17" s="478"/>
      <c r="K17" s="478"/>
      <c r="L17" s="478"/>
      <c r="M17" s="479"/>
    </row>
    <row r="18" spans="1:15" ht="51" customHeight="1" thickBot="1" x14ac:dyDescent="0.3">
      <c r="A18" s="480"/>
      <c r="B18" s="481"/>
      <c r="C18" s="145" t="s">
        <v>135</v>
      </c>
      <c r="D18" s="146" t="s">
        <v>136</v>
      </c>
      <c r="E18" s="145" t="s">
        <v>137</v>
      </c>
      <c r="F18" s="145" t="s">
        <v>138</v>
      </c>
      <c r="G18" s="147" t="s">
        <v>139</v>
      </c>
      <c r="H18" s="148" t="s">
        <v>140</v>
      </c>
      <c r="I18" s="149" t="str">
        <f>CONCATENATE("Coût affecté TD pour ",IF(I15&lt;&gt;"",I15,C13)," groupe(s)")</f>
        <v>Coût affecté TD pour 1 groupe(s)</v>
      </c>
      <c r="K18" s="482" t="s">
        <v>151</v>
      </c>
      <c r="L18" s="483"/>
      <c r="M18" s="484"/>
      <c r="N18" s="150"/>
    </row>
    <row r="19" spans="1:15" ht="15.75" customHeight="1" x14ac:dyDescent="0.25">
      <c r="A19" s="485" t="s">
        <v>329</v>
      </c>
      <c r="B19" s="151" t="s">
        <v>141</v>
      </c>
      <c r="C19" s="152">
        <f>SUM('6. MAQUETTE'!G5:G34)*1.5</f>
        <v>312</v>
      </c>
      <c r="D19" s="152">
        <f>SUM('6. MAQUETTE'!H5:H34)</f>
        <v>194</v>
      </c>
      <c r="E19" s="152">
        <f>SUM('6. MAQUETTE'!I5:I34)*2/3</f>
        <v>0</v>
      </c>
      <c r="F19" s="152">
        <f t="shared" ref="F19:F24" si="1">C19+D19+E19</f>
        <v>506</v>
      </c>
      <c r="G19" s="153">
        <f>'6. MAQUETTE'!M35</f>
        <v>0</v>
      </c>
      <c r="H19" s="154">
        <f t="shared" ref="H19:H24" si="2">G19*53.99</f>
        <v>0</v>
      </c>
      <c r="I19" s="155">
        <f>IF(C12=0,0,(SUMIFS('6. MAQUETTE'!H5:H34,'6. MAQUETTE'!J5:J34,"Non Mutualisée")*IF(I15&lt;&gt;"",I15,C13)+(SUMIFS('6. MAQUETTE'!I5:I34,'6. MAQUETTE'!J5:J34,"Non Mutualisée")*IF(I15&lt;&gt;"",I15,C13)+(SUMIFS('6. MAQUETTE'!G5:G34,'6. MAQUETTE'!J5:J34,"Non mutualisée"))))*53.99)</f>
        <v>0</v>
      </c>
      <c r="K19" s="488" t="s">
        <v>153</v>
      </c>
      <c r="L19" s="156" t="s">
        <v>154</v>
      </c>
      <c r="M19" s="157">
        <f>I26</f>
        <v>0</v>
      </c>
    </row>
    <row r="20" spans="1:15" ht="15.75" x14ac:dyDescent="0.25">
      <c r="A20" s="486"/>
      <c r="B20" s="7" t="s">
        <v>142</v>
      </c>
      <c r="C20" s="158">
        <f>SUM('6. MAQUETTE'!G40:G70)*1.5</f>
        <v>0</v>
      </c>
      <c r="D20" s="158">
        <f>SUM('6. MAQUETTE'!H40:H70)</f>
        <v>0</v>
      </c>
      <c r="E20" s="158">
        <f>SUM('6. MAQUETTE'!I40:I70)*2/3</f>
        <v>0</v>
      </c>
      <c r="F20" s="158">
        <f t="shared" si="1"/>
        <v>0</v>
      </c>
      <c r="G20" s="159">
        <f>'6. MAQUETTE'!M71</f>
        <v>0</v>
      </c>
      <c r="H20" s="160">
        <f t="shared" si="2"/>
        <v>0</v>
      </c>
      <c r="I20" s="120">
        <f>IF(C12=0,0,(SUMIFS('6. MAQUETTE'!H40:H70,'6. MAQUETTE'!J40:J70,"Non mutualisée")*IF(I15&lt;&gt;"",I15,C13)+(SUMIFS('6. MAQUETTE'!I40:I70,'6. MAQUETTE'!J40:J70,"Non mutualisée")*IF(I15&lt;&gt;"",I15,C13)+(SUMIFS('6. MAQUETTE'!G40:G70,'6. MAQUETTE'!I40:I70,"Non mutualisée"))))*53.99)</f>
        <v>0</v>
      </c>
      <c r="J20" s="71"/>
      <c r="K20" s="489"/>
      <c r="L20" s="161" t="s">
        <v>155</v>
      </c>
      <c r="M20" s="162">
        <f>I27</f>
        <v>0</v>
      </c>
    </row>
    <row r="21" spans="1:15" ht="16.5" thickBot="1" x14ac:dyDescent="0.3">
      <c r="A21" s="486"/>
      <c r="B21" s="7" t="s">
        <v>143</v>
      </c>
      <c r="C21" s="158">
        <f>SUM('6. MAQUETTE'!G76:G106)*1.5</f>
        <v>0</v>
      </c>
      <c r="D21" s="158">
        <f>SUM('6. MAQUETTE'!H76:H106)</f>
        <v>0</v>
      </c>
      <c r="E21" s="158">
        <f>SUM('6. MAQUETTE'!I76:I106)*2/3</f>
        <v>0</v>
      </c>
      <c r="F21" s="158">
        <f t="shared" si="1"/>
        <v>0</v>
      </c>
      <c r="G21" s="159">
        <f>'6. MAQUETTE'!M107</f>
        <v>0</v>
      </c>
      <c r="H21" s="160">
        <f t="shared" si="2"/>
        <v>0</v>
      </c>
      <c r="I21" s="120">
        <f>IF(C12=0,0,(SUMIFS('6. MAQUETTE'!H76:H106,'6. MAQUETTE'!J76:J106,"Non mutualisée")*IF(I15&lt;&gt;"",I15,C13)+(SUMIFS('6. MAQUETTE'!I76:I106,'6. MAQUETTE'!J76:J106,"Non mutualisée")*IF(I15&lt;&gt;"",I15,C13)+(SUMIFS('6. MAQUETTE'!G76:G106,'6. MAQUETTE'!J76:J106,"Non mutualisée"))))*53.99)</f>
        <v>0</v>
      </c>
      <c r="J21" s="71"/>
      <c r="K21" s="489"/>
      <c r="L21" s="163" t="s">
        <v>156</v>
      </c>
      <c r="M21" s="77">
        <f>H32</f>
        <v>0</v>
      </c>
    </row>
    <row r="22" spans="1:15" ht="16.5" thickBot="1" x14ac:dyDescent="0.3">
      <c r="A22" s="486"/>
      <c r="B22" s="7" t="s">
        <v>144</v>
      </c>
      <c r="C22" s="158">
        <f>SUM('6. MAQUETTE'!G112:G142)*1.5</f>
        <v>0</v>
      </c>
      <c r="D22" s="158">
        <f>SUM('6. MAQUETTE'!H112:H142)</f>
        <v>0</v>
      </c>
      <c r="E22" s="158">
        <f>SUM('6. MAQUETTE'!I112:I142)*2/3</f>
        <v>0</v>
      </c>
      <c r="F22" s="158">
        <f t="shared" si="1"/>
        <v>0</v>
      </c>
      <c r="G22" s="159">
        <f>'6. MAQUETTE'!M143</f>
        <v>0</v>
      </c>
      <c r="H22" s="160">
        <f t="shared" si="2"/>
        <v>0</v>
      </c>
      <c r="I22" s="120">
        <f>IF(C12=0,0,(SUMIFS('6. MAQUETTE'!H112:H142,'6. MAQUETTE'!J112:J142,"Non mutualisée")*IF(I15&lt;&gt;"",I15,C13)+(SUMIFS('6. MAQUETTE'!I112:I142,'6. MAQUETTE'!J112:J142,"Non mutualisée")*IF(I15&lt;&gt;"",I15,C13)+(SUMIFS('6. MAQUETTE'!G112:G142,'6. MAQUETTE'!J112:J142,"Non mutualisée"))))*53.99)</f>
        <v>0</v>
      </c>
      <c r="J22" s="71"/>
      <c r="K22" s="490"/>
      <c r="L22" s="164" t="s">
        <v>157</v>
      </c>
      <c r="M22" s="165">
        <f>M19+M20+M21</f>
        <v>0</v>
      </c>
    </row>
    <row r="23" spans="1:15" ht="16.5" thickBot="1" x14ac:dyDescent="0.3">
      <c r="A23" s="486"/>
      <c r="B23" s="7" t="s">
        <v>145</v>
      </c>
      <c r="C23" s="158">
        <f>SUM('6. MAQUETTE'!G148:G178)*1.5</f>
        <v>0</v>
      </c>
      <c r="D23" s="158">
        <f>SUM('6. MAQUETTE'!H148:H178)</f>
        <v>0</v>
      </c>
      <c r="E23" s="158">
        <f>SUM('6. MAQUETTE'!I148:I178)*2/3</f>
        <v>0</v>
      </c>
      <c r="F23" s="158">
        <f t="shared" si="1"/>
        <v>0</v>
      </c>
      <c r="G23" s="159">
        <f>'6. MAQUETTE'!M179</f>
        <v>0</v>
      </c>
      <c r="H23" s="160">
        <f t="shared" si="2"/>
        <v>0</v>
      </c>
      <c r="I23" s="120">
        <f>IF(C12=0,0,(SUMIFS('6. MAQUETTE'!H148:H178,'6. MAQUETTE'!J148:J178,"Non mutualisée")*IF(I15&lt;&gt;"",I15,C13)+(SUMIFS('6. MAQUETTE'!I148:I178,'6. MAQUETTE'!J148:J178,"Non mutualisée")*IF(I15&lt;&gt;"",I15,C13)+(SUMIFS('6. MAQUETTE'!G148:G178,'6. MAQUETTE'!J148:J178,"Non mutualisée"))))*53.99)</f>
        <v>0</v>
      </c>
      <c r="J23" s="71"/>
      <c r="K23" s="491"/>
      <c r="L23" s="166" t="s">
        <v>158</v>
      </c>
      <c r="M23" s="167">
        <f>IFERROR(M22/C12,"0 €")</f>
        <v>0</v>
      </c>
    </row>
    <row r="24" spans="1:15" ht="16.5" thickBot="1" x14ac:dyDescent="0.3">
      <c r="A24" s="486"/>
      <c r="B24" s="8" t="s">
        <v>146</v>
      </c>
      <c r="C24" s="168">
        <f>SUM('6. MAQUETTE'!G184:G214)*1.5</f>
        <v>0</v>
      </c>
      <c r="D24" s="168">
        <f>SUM('6. MAQUETTE'!H184:H214)</f>
        <v>0</v>
      </c>
      <c r="E24" s="168">
        <f>SUM('6. MAQUETTE'!I184:I214)*2/3</f>
        <v>0</v>
      </c>
      <c r="F24" s="168">
        <f t="shared" si="1"/>
        <v>0</v>
      </c>
      <c r="G24" s="169">
        <f>'6. MAQUETTE'!M215</f>
        <v>0</v>
      </c>
      <c r="H24" s="170">
        <f t="shared" si="2"/>
        <v>0</v>
      </c>
      <c r="I24" s="171">
        <f>(SUMIFS('6. MAQUETTE'!H184:H214,'6. MAQUETTE'!J184:J214,"Non mutualisée")*IF(I15&lt;&gt;"",I15,C13)+(SUMIFS('6. MAQUETTE'!I184:I214,'6. MAQUETTE'!J184:J214,"Non mutualisée")*IF(I15&lt;&gt;"",I15,C13)+(SUMIFS('6. MAQUETTE'!G184:G214,'6. MAQUETTE'!J184:J214,"Non mutualisée"))))*53.99</f>
        <v>0</v>
      </c>
      <c r="J24" s="71"/>
      <c r="K24" s="492" t="s">
        <v>152</v>
      </c>
      <c r="L24" s="172" t="s">
        <v>159</v>
      </c>
      <c r="M24" s="173">
        <f>D12</f>
        <v>2400</v>
      </c>
    </row>
    <row r="25" spans="1:15" ht="16.5" thickBot="1" x14ac:dyDescent="0.3">
      <c r="A25" s="486"/>
      <c r="B25" s="174" t="s">
        <v>330</v>
      </c>
      <c r="C25" s="175">
        <f>SUM(C19:C24)</f>
        <v>312</v>
      </c>
      <c r="D25" s="176">
        <f>SUM(D19:D24)</f>
        <v>194</v>
      </c>
      <c r="E25" s="176">
        <f>SUM(E19:E24)</f>
        <v>0</v>
      </c>
      <c r="F25" s="176">
        <f>SUM(F19:F24)</f>
        <v>506</v>
      </c>
      <c r="G25" s="176">
        <f>SUM(G19:G24)</f>
        <v>0</v>
      </c>
      <c r="H25" s="177">
        <f>G25*53.99</f>
        <v>0</v>
      </c>
      <c r="I25" s="178"/>
      <c r="J25" s="71"/>
      <c r="K25" s="493"/>
      <c r="L25" s="179" t="s">
        <v>160</v>
      </c>
      <c r="M25" s="180">
        <f>IFERROR(M24/C12,"0 €")</f>
        <v>342.85714285714283</v>
      </c>
    </row>
    <row r="26" spans="1:15" ht="16.5" customHeight="1" thickBot="1" x14ac:dyDescent="0.3">
      <c r="A26" s="487"/>
      <c r="B26" s="181" t="str">
        <f>CONCATENATE("TOTAL Heures de formation (en HETD) pour ",IF(I15&lt;&gt;"",I15,C13)," groupe(s)")</f>
        <v>TOTAL Heures de formation (en HETD) pour 1 groupe(s)</v>
      </c>
      <c r="C26" s="182">
        <f>IF(C12=0,0,C25)</f>
        <v>312</v>
      </c>
      <c r="D26" s="182">
        <f>IF(I15&lt;&gt;"",I15,C13)*D25</f>
        <v>194</v>
      </c>
      <c r="E26" s="182">
        <f>IF(I15&lt;&gt;"",I15,C13)*E25</f>
        <v>0</v>
      </c>
      <c r="F26" s="182">
        <f>SUM(C26:E26)</f>
        <v>506</v>
      </c>
      <c r="G26" s="183">
        <f>IF(C12=0,0,(SUMIFS('6. MAQUETTE'!H5:H34,'6. MAQUETTE'!J5:J34,"Non Mutualisée")+SUMIFS('6. MAQUETTE'!H76:H106,'6. MAQUETTE'!J76:J106,"Non Mutualisée")+SUMIFS('6. MAQUETTE'!H40:H70,'6. MAQUETTE'!J40:J70,"Non Mutualisée")+SUMIFS('6. MAQUETTE'!H112:H142,'6. MAQUETTE'!J112:J142,"Non Mutualisée")+SUMIFS('6. MAQUETTE'!H148:H178,'6. MAQUETTE'!J148:J178,"Non Mutualisée")+SUMIFS('6. MAQUETTE'!H184:H214,'6. MAQUETTE'!J184:J214,"Non Mutualisée"))*IF(I15&lt;&gt;"",I15,C13)+(SUMIFS('6. MAQUETTE'!I5:I34,'6. MAQUETTE'!J5:J34,"Non Mutualisée")+SUMIFS('6. MAQUETTE'!I76:I106,'6. MAQUETTE'!J76:J106,"Non Mutualisée")+SUMIFS('6. MAQUETTE'!I40:I70,'6. MAQUETTE'!J40:J70,"Non Mutualisée")+SUMIFS('6. MAQUETTE'!I112:I142,'6. MAQUETTE'!J112:J142,"Non Mutualisée")+SUMIFS('6. MAQUETTE'!I148:I178,'6. MAQUETTE'!J148:J178,"Non Mutualisée")+SUMIFS('6. MAQUETTE'!I184:I214,'6. MAQUETTE'!J184:J214,"Non Mutualisée"))*IF(I15&lt;&gt;"",I15,C13)*2/3+(SUMIFS('6. MAQUETTE'!G5:G34,'6. MAQUETTE'!J5:J34,"Non Mutualisée")+SUMIFS('6. MAQUETTE'!G76:G106,'6. MAQUETTE'!J76:J106,"Non Mutualisée")+SUMIFS('6. MAQUETTE'!G40:G70,'6. MAQUETTE'!J40:J70,"Non Mutualisée")+SUMIFS('6. MAQUETTE'!G112:G142,'6. MAQUETTE'!J112:J142,"Non Mutualisée")+SUMIFS('6. MAQUETTE'!G148:G178,'6. MAQUETTE'!J148:J178,"Non Mutualisée")+SUMIFS('6. MAQUETTE'!G184:G214,'6. MAQUETTE'!J184:J214,"Non Mutualisée"))*1.5)</f>
        <v>0</v>
      </c>
      <c r="H26" s="184"/>
      <c r="I26" s="185">
        <f>IF(C12=0,0,G26*53.99)</f>
        <v>0</v>
      </c>
      <c r="J26" s="71"/>
      <c r="K26" s="494" t="s">
        <v>331</v>
      </c>
      <c r="L26" s="186" t="s">
        <v>161</v>
      </c>
      <c r="M26" s="187">
        <f>M24-M22</f>
        <v>2400</v>
      </c>
      <c r="N26" s="467" t="str">
        <f>IF(M26=0,"autofinancé",IF(M26&lt;0,"déficitaire avant subvention","excédentaire avant subvention"))</f>
        <v>excédentaire avant subvention</v>
      </c>
      <c r="O26" s="468"/>
    </row>
    <row r="27" spans="1:15" ht="30" customHeight="1" thickBot="1" x14ac:dyDescent="0.3">
      <c r="A27" s="188" t="s">
        <v>321</v>
      </c>
      <c r="B27" s="469" t="s">
        <v>332</v>
      </c>
      <c r="C27" s="470"/>
      <c r="D27" s="470"/>
      <c r="E27" s="470"/>
      <c r="F27" s="470"/>
      <c r="G27" s="471"/>
      <c r="H27" s="189">
        <f>'6. MAQUETTE'!N35+'6. MAQUETTE'!N71+'6. MAQUETTE'!N107+'6. MAQUETTE'!N143+'6. MAQUETTE'!N179+'6. MAQUETTE'!N215</f>
        <v>0</v>
      </c>
      <c r="I27" s="185">
        <f>IF(C12=0,0,('6. MAQUETTE'!N35+'6. MAQUETTE'!N71+'6. MAQUETTE'!N107+'6. MAQUETTE'!N143+'6. MAQUETTE'!N179+'6. MAQUETTE'!N215)+('6. MAQUETTE'!O35+'6. MAQUETTE'!O71+'6. MAQUETTE'!O107+'6. MAQUETTE'!O143+'6. MAQUETTE'!O179+'6. MAQUETTE'!O215)*IF(I15&lt;&gt;"",I15-1,C13-1))</f>
        <v>0</v>
      </c>
      <c r="K27" s="495"/>
      <c r="L27" s="190" t="s">
        <v>162</v>
      </c>
      <c r="M27" s="191">
        <f>M25-M23</f>
        <v>342.85714285714283</v>
      </c>
      <c r="N27" s="467"/>
      <c r="O27" s="468"/>
    </row>
    <row r="28" spans="1:15" ht="15" customHeight="1" thickBot="1" x14ac:dyDescent="0.3">
      <c r="A28" s="472" t="s">
        <v>147</v>
      </c>
      <c r="B28" s="192" t="s">
        <v>148</v>
      </c>
      <c r="C28" s="193"/>
      <c r="D28" s="193"/>
      <c r="E28" s="193"/>
      <c r="F28" s="193"/>
      <c r="G28" s="193"/>
      <c r="H28" s="194"/>
      <c r="I28" s="72"/>
      <c r="J28" s="72"/>
      <c r="K28" s="195" t="s">
        <v>333</v>
      </c>
      <c r="L28" s="196"/>
      <c r="M28" s="197">
        <f>'2.DESCRIPTION FORMATION'!C70</f>
        <v>0</v>
      </c>
    </row>
    <row r="29" spans="1:15" ht="15" customHeight="1" x14ac:dyDescent="0.25">
      <c r="A29" s="473"/>
      <c r="B29" s="198" t="s">
        <v>149</v>
      </c>
      <c r="C29" s="199"/>
      <c r="D29" s="199"/>
      <c r="E29" s="199"/>
      <c r="F29" s="199"/>
      <c r="G29" s="199"/>
      <c r="H29" s="200"/>
      <c r="I29" s="72"/>
      <c r="J29" s="72"/>
      <c r="K29" s="475" t="s">
        <v>318</v>
      </c>
      <c r="L29" s="201" t="s">
        <v>161</v>
      </c>
      <c r="M29" s="187">
        <f>M28+M24-M22</f>
        <v>2400</v>
      </c>
      <c r="N29" s="467" t="str">
        <f>IF(M29=0,"autofinancé",IF(M29&lt;0,"déficitaire après subvention","excédentaire après subvention"))</f>
        <v>excédentaire après subvention</v>
      </c>
      <c r="O29" s="468"/>
    </row>
    <row r="30" spans="1:15" ht="15" customHeight="1" thickBot="1" x14ac:dyDescent="0.3">
      <c r="A30" s="473"/>
      <c r="B30" s="202" t="s">
        <v>150</v>
      </c>
      <c r="C30" s="199"/>
      <c r="D30" s="199"/>
      <c r="E30" s="199"/>
      <c r="F30" s="199"/>
      <c r="G30" s="199"/>
      <c r="H30" s="200"/>
      <c r="I30" s="72"/>
      <c r="K30" s="476"/>
      <c r="L30" s="203" t="s">
        <v>162</v>
      </c>
      <c r="M30" s="204">
        <f>IFERROR(M29/C12,0)</f>
        <v>342.85714285714283</v>
      </c>
      <c r="N30" s="467"/>
      <c r="O30" s="468"/>
    </row>
    <row r="31" spans="1:15" ht="15" customHeight="1" x14ac:dyDescent="0.25">
      <c r="A31" s="473"/>
      <c r="B31" s="202" t="s">
        <v>334</v>
      </c>
      <c r="C31" s="199"/>
      <c r="D31" s="199"/>
      <c r="E31" s="199"/>
      <c r="F31" s="199"/>
      <c r="G31" s="199"/>
      <c r="H31" s="200"/>
      <c r="I31" s="72"/>
    </row>
    <row r="32" spans="1:15" ht="15.75" thickBot="1" x14ac:dyDescent="0.3">
      <c r="A32" s="474"/>
      <c r="B32" s="205" t="s">
        <v>335</v>
      </c>
      <c r="C32" s="206"/>
      <c r="D32" s="207"/>
      <c r="E32" s="207"/>
      <c r="F32" s="207"/>
      <c r="G32" s="207"/>
      <c r="H32" s="208">
        <f>SUM(H28:H31)</f>
        <v>0</v>
      </c>
    </row>
    <row r="33" spans="1:4" x14ac:dyDescent="0.25">
      <c r="B33" s="209"/>
    </row>
    <row r="34" spans="1:4" ht="15" customHeight="1" x14ac:dyDescent="0.25">
      <c r="A34" s="68"/>
      <c r="B34" s="68"/>
      <c r="C34" s="69"/>
      <c r="D34" s="69"/>
    </row>
    <row r="35" spans="1:4" ht="16.350000000000001" customHeight="1" x14ac:dyDescent="0.25"/>
    <row r="37" spans="1:4" x14ac:dyDescent="0.25">
      <c r="D37" s="70"/>
    </row>
    <row r="38" spans="1:4" x14ac:dyDescent="0.25">
      <c r="D38" s="67"/>
    </row>
    <row r="39" spans="1:4" x14ac:dyDescent="0.25">
      <c r="D39" s="67"/>
    </row>
    <row r="40" spans="1:4" x14ac:dyDescent="0.25">
      <c r="D40" s="67"/>
    </row>
    <row r="41" spans="1:4" x14ac:dyDescent="0.25">
      <c r="D41" s="67"/>
    </row>
    <row r="42" spans="1:4" x14ac:dyDescent="0.25">
      <c r="D42" s="67"/>
    </row>
    <row r="43" spans="1:4" x14ac:dyDescent="0.25">
      <c r="D43" s="67"/>
    </row>
    <row r="44" spans="1:4" x14ac:dyDescent="0.25">
      <c r="D44" s="67"/>
    </row>
    <row r="46" spans="1:4" ht="15.75" customHeight="1" x14ac:dyDescent="0.25">
      <c r="D46" s="74"/>
    </row>
    <row r="47" spans="1:4" x14ac:dyDescent="0.25">
      <c r="D47" s="74"/>
    </row>
    <row r="48" spans="1:4" x14ac:dyDescent="0.25">
      <c r="D48" s="74"/>
    </row>
    <row r="49" spans="2:5" x14ac:dyDescent="0.25">
      <c r="D49" s="74"/>
    </row>
    <row r="51" spans="2:5" x14ac:dyDescent="0.25">
      <c r="B51" s="74"/>
    </row>
    <row r="54" spans="2:5" x14ac:dyDescent="0.25">
      <c r="E54" s="67"/>
    </row>
    <row r="57" spans="2:5" ht="57.75" customHeight="1" x14ac:dyDescent="0.25"/>
  </sheetData>
  <mergeCells count="27">
    <mergeCell ref="C10:L10"/>
    <mergeCell ref="N9:Q15"/>
    <mergeCell ref="H9:L9"/>
    <mergeCell ref="A2:B2"/>
    <mergeCell ref="A1:L1"/>
    <mergeCell ref="N1:Q1"/>
    <mergeCell ref="N2:Q2"/>
    <mergeCell ref="H3:L3"/>
    <mergeCell ref="N3:Q8"/>
    <mergeCell ref="H4:L4"/>
    <mergeCell ref="H5:L5"/>
    <mergeCell ref="H6:L6"/>
    <mergeCell ref="H7:L7"/>
    <mergeCell ref="H8:L8"/>
    <mergeCell ref="F13:L14"/>
    <mergeCell ref="A17:M17"/>
    <mergeCell ref="A18:B18"/>
    <mergeCell ref="K18:M18"/>
    <mergeCell ref="A19:A26"/>
    <mergeCell ref="K19:K23"/>
    <mergeCell ref="K24:K25"/>
    <mergeCell ref="K26:K27"/>
    <mergeCell ref="N26:O27"/>
    <mergeCell ref="B27:G27"/>
    <mergeCell ref="A28:A32"/>
    <mergeCell ref="K29:K30"/>
    <mergeCell ref="N29:O30"/>
  </mergeCells>
  <conditionalFormatting sqref="F13">
    <cfRule type="expression" dxfId="19" priority="12">
      <formula>I15&lt;&gt;""</formula>
    </cfRule>
  </conditionalFormatting>
  <conditionalFormatting sqref="H5:L9">
    <cfRule type="expression" dxfId="18" priority="11">
      <formula>B5&lt;&gt;""</formula>
    </cfRule>
  </conditionalFormatting>
  <conditionalFormatting sqref="K26:M27">
    <cfRule type="expression" dxfId="17" priority="1">
      <formula>$N$26="déficitaire avant subvention"</formula>
    </cfRule>
  </conditionalFormatting>
  <conditionalFormatting sqref="K29:M30">
    <cfRule type="expression" dxfId="16" priority="2">
      <formula>$N$29="déficitaire après subvention"</formula>
    </cfRule>
  </conditionalFormatting>
  <conditionalFormatting sqref="N26 D37 D46:D49">
    <cfRule type="containsText" dxfId="15" priority="9" operator="containsText" text="jack">
      <formula>NOT(ISERROR(SEARCH("jack",D26)))</formula>
    </cfRule>
    <cfRule type="containsText" dxfId="14" priority="10" operator="containsText" text="autofi">
      <formula>NOT(ISERROR(SEARCH("autofi",D26)))</formula>
    </cfRule>
  </conditionalFormatting>
  <conditionalFormatting sqref="N26 D46:D49 D37">
    <cfRule type="containsText" dxfId="13" priority="8" operator="containsText" text="déf">
      <formula>NOT(ISERROR(SEARCH("déf",D26)))</formula>
    </cfRule>
  </conditionalFormatting>
  <conditionalFormatting sqref="N26 D46:D49">
    <cfRule type="containsText" dxfId="12" priority="7" operator="containsText" text="excédentaire">
      <formula>NOT(ISERROR(SEARCH("excédentaire",D26)))</formula>
    </cfRule>
  </conditionalFormatting>
  <conditionalFormatting sqref="N29">
    <cfRule type="containsText" dxfId="11" priority="3" operator="containsText" text="excédentaire">
      <formula>NOT(ISERROR(SEARCH("excédentaire",N29)))</formula>
    </cfRule>
    <cfRule type="containsText" dxfId="10" priority="4" operator="containsText" text="déf">
      <formula>NOT(ISERROR(SEARCH("déf",N29)))</formula>
    </cfRule>
    <cfRule type="containsText" dxfId="9" priority="5" operator="containsText" text="jack">
      <formula>NOT(ISERROR(SEARCH("jack",N29)))</formula>
    </cfRule>
    <cfRule type="containsText" dxfId="8" priority="6" operator="containsText" text="autofi">
      <formula>NOT(ISERROR(SEARCH("autofi",N29)))</formula>
    </cfRule>
  </conditionalFormatting>
  <dataValidations count="4">
    <dataValidation showInputMessage="1" showErrorMessage="1" errorTitle="RAPPEL" error="Précisez d'abord pourquoi vous souhaitez modifier le nombre de groupes" sqref="F13" xr:uid="{00000000-0002-0000-0800-000000000000}"/>
    <dataValidation type="custom" showInputMessage="1" showErrorMessage="1" errorTitle="RAPPEL" error="Précisez d'abord pourquoi vous souhaitez modifier le nombre de groupes" sqref="I15" xr:uid="{00000000-0002-0000-0800-000001000000}">
      <formula1>ISTEXT(F13)</formula1>
    </dataValidation>
    <dataValidation type="custom" showInputMessage="1" showErrorMessage="1" errorTitle="RAPPEL" error="Précisez d'abord pour quels types d'appenants cela s'applique" sqref="B9 B5:B6" xr:uid="{00000000-0002-0000-0800-000002000000}">
      <formula1>ISTEXT(H5)</formula1>
    </dataValidation>
    <dataValidation type="custom" showErrorMessage="1" errorTitle="RAPPEL" error="Précisez d'abord pour quels types d'appenants cela s'applique" prompt="message de saisie" sqref="B4 B8" xr:uid="{00000000-0002-0000-0800-000003000000}">
      <formula1>ISTEXT(H4)</formula1>
    </dataValidation>
  </dataValidations>
  <pageMargins left="0.7" right="0.7" top="0.75" bottom="0.75" header="0.3" footer="0.3"/>
  <drawing r:id="rId1"/>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K10"/>
  <sheetViews>
    <sheetView zoomScale="90" zoomScaleNormal="90" workbookViewId="0">
      <selection activeCell="F15" sqref="F15"/>
    </sheetView>
  </sheetViews>
  <sheetFormatPr baseColWidth="10" defaultColWidth="11.42578125" defaultRowHeight="15" x14ac:dyDescent="0.25"/>
  <cols>
    <col min="1" max="1" width="62.7109375" customWidth="1"/>
    <col min="2" max="2" width="20.42578125" customWidth="1"/>
    <col min="3" max="3" width="16.85546875" customWidth="1"/>
    <col min="6" max="6" width="13" customWidth="1"/>
  </cols>
  <sheetData>
    <row r="1" spans="1:11" ht="18.75" x14ac:dyDescent="0.3">
      <c r="A1" s="534" t="s">
        <v>164</v>
      </c>
      <c r="B1" s="534"/>
      <c r="C1" s="534"/>
      <c r="D1" s="534"/>
      <c r="E1" s="534"/>
      <c r="F1" s="534"/>
      <c r="G1" s="534"/>
      <c r="H1" s="534"/>
      <c r="I1" s="534"/>
      <c r="J1" s="534"/>
      <c r="K1" s="534"/>
    </row>
    <row r="2" spans="1:11" ht="30" customHeight="1" x14ac:dyDescent="0.25">
      <c r="A2" s="532" t="s">
        <v>165</v>
      </c>
      <c r="B2" s="532"/>
      <c r="C2" s="532"/>
      <c r="D2" s="532"/>
      <c r="E2" s="532"/>
      <c r="F2" s="532"/>
      <c r="G2" s="532"/>
      <c r="H2" s="532"/>
      <c r="I2" s="532"/>
      <c r="J2" s="532"/>
      <c r="K2" s="532"/>
    </row>
    <row r="3" spans="1:11" ht="15.75" x14ac:dyDescent="0.25">
      <c r="A3" s="61" t="s">
        <v>166</v>
      </c>
      <c r="B3" s="16"/>
      <c r="C3" s="535" t="s">
        <v>167</v>
      </c>
      <c r="D3" s="535"/>
      <c r="E3" s="535" t="s">
        <v>168</v>
      </c>
      <c r="F3" s="535"/>
      <c r="G3" s="535"/>
      <c r="H3" s="535"/>
      <c r="I3" s="535"/>
      <c r="J3" s="535"/>
      <c r="K3" s="535"/>
    </row>
    <row r="4" spans="1:11" ht="15.75" x14ac:dyDescent="0.25">
      <c r="A4" s="61" t="s">
        <v>169</v>
      </c>
      <c r="B4" s="16"/>
      <c r="C4" s="535" t="s">
        <v>167</v>
      </c>
      <c r="D4" s="535"/>
      <c r="E4" s="535" t="s">
        <v>168</v>
      </c>
      <c r="F4" s="535"/>
      <c r="G4" s="535"/>
      <c r="H4" s="535"/>
      <c r="I4" s="535"/>
      <c r="J4" s="535"/>
      <c r="K4" s="535"/>
    </row>
    <row r="5" spans="1:11" ht="27.75" customHeight="1" x14ac:dyDescent="0.25">
      <c r="A5" s="61" t="s">
        <v>170</v>
      </c>
      <c r="B5" s="25"/>
      <c r="C5" s="535" t="s">
        <v>167</v>
      </c>
      <c r="D5" s="535"/>
      <c r="E5" s="537" t="s">
        <v>171</v>
      </c>
      <c r="F5" s="538"/>
      <c r="G5" s="538"/>
      <c r="H5" s="538"/>
      <c r="I5" s="538"/>
      <c r="J5" s="538"/>
      <c r="K5" s="539"/>
    </row>
    <row r="6" spans="1:11" ht="39.75" customHeight="1" x14ac:dyDescent="0.25">
      <c r="A6" s="62" t="s">
        <v>172</v>
      </c>
      <c r="B6" s="42"/>
      <c r="C6" s="536" t="s">
        <v>167</v>
      </c>
      <c r="D6" s="536"/>
      <c r="E6" s="537" t="s">
        <v>171</v>
      </c>
      <c r="F6" s="538"/>
      <c r="G6" s="538"/>
      <c r="H6" s="538"/>
      <c r="I6" s="538"/>
      <c r="J6" s="538"/>
      <c r="K6" s="539"/>
    </row>
    <row r="7" spans="1:11" ht="15.75" x14ac:dyDescent="0.25">
      <c r="A7" s="533" t="s">
        <v>173</v>
      </c>
      <c r="B7" s="533"/>
      <c r="C7" s="533"/>
      <c r="D7" s="533"/>
      <c r="E7" s="533"/>
      <c r="F7" s="533"/>
      <c r="G7" s="533"/>
      <c r="H7" s="533"/>
      <c r="I7" s="533"/>
      <c r="J7" s="533"/>
      <c r="K7" s="533"/>
    </row>
    <row r="8" spans="1:11" ht="30.75" customHeight="1" x14ac:dyDescent="0.25">
      <c r="A8" s="61" t="s">
        <v>174</v>
      </c>
      <c r="B8" s="25"/>
      <c r="C8" s="536" t="s">
        <v>167</v>
      </c>
      <c r="D8" s="536"/>
      <c r="E8" s="537" t="s">
        <v>171</v>
      </c>
      <c r="F8" s="538"/>
      <c r="G8" s="538"/>
      <c r="H8" s="538"/>
      <c r="I8" s="538"/>
      <c r="J8" s="538"/>
      <c r="K8" s="539"/>
    </row>
    <row r="9" spans="1:11" ht="34.5" customHeight="1" x14ac:dyDescent="0.25">
      <c r="A9" s="61" t="s">
        <v>175</v>
      </c>
      <c r="B9" s="25"/>
      <c r="C9" s="536" t="s">
        <v>167</v>
      </c>
      <c r="D9" s="536"/>
      <c r="E9" s="537" t="s">
        <v>171</v>
      </c>
      <c r="F9" s="538"/>
      <c r="G9" s="538"/>
      <c r="H9" s="538"/>
      <c r="I9" s="538"/>
      <c r="J9" s="538"/>
      <c r="K9" s="539"/>
    </row>
    <row r="10" spans="1:11" ht="17.25" customHeight="1" x14ac:dyDescent="0.25">
      <c r="A10" s="2" t="s">
        <v>176</v>
      </c>
    </row>
  </sheetData>
  <mergeCells count="15">
    <mergeCell ref="C8:D8"/>
    <mergeCell ref="C9:D9"/>
    <mergeCell ref="E8:K8"/>
    <mergeCell ref="E9:K9"/>
    <mergeCell ref="E5:K5"/>
    <mergeCell ref="E6:K6"/>
    <mergeCell ref="C5:D5"/>
    <mergeCell ref="A2:K2"/>
    <mergeCell ref="A7:K7"/>
    <mergeCell ref="A1:K1"/>
    <mergeCell ref="E3:K3"/>
    <mergeCell ref="E4:K4"/>
    <mergeCell ref="C3:D3"/>
    <mergeCell ref="C4:D4"/>
    <mergeCell ref="C6:D6"/>
  </mergeCells>
  <conditionalFormatting sqref="B4:C6">
    <cfRule type="expression" dxfId="7" priority="11" stopIfTrue="1">
      <formula>#REF!&lt;&gt;"Favorable"</formula>
    </cfRule>
  </conditionalFormatting>
  <conditionalFormatting sqref="B8:C9">
    <cfRule type="expression" dxfId="6" priority="5" stopIfTrue="1">
      <formula>#REF!&lt;&gt;"Favorable"</formula>
    </cfRule>
  </conditionalFormatting>
  <conditionalFormatting sqref="C3:C6">
    <cfRule type="expression" dxfId="5" priority="10">
      <formula>($B$20="Non")</formula>
    </cfRule>
  </conditionalFormatting>
  <conditionalFormatting sqref="C4:C6">
    <cfRule type="expression" dxfId="4" priority="9">
      <formula>($B$21="Non")</formula>
    </cfRule>
  </conditionalFormatting>
  <conditionalFormatting sqref="C8:C9">
    <cfRule type="expression" dxfId="3" priority="3">
      <formula>($B$21="Non")</formula>
    </cfRule>
    <cfRule type="expression" dxfId="2" priority="4">
      <formula>($B$20="Non")</formula>
    </cfRule>
  </conditionalFormatting>
  <conditionalFormatting sqref="E3:E6">
    <cfRule type="expression" dxfId="1" priority="6">
      <formula>($B$20="Non")</formula>
    </cfRule>
  </conditionalFormatting>
  <conditionalFormatting sqref="E8:E9">
    <cfRule type="expression" dxfId="0" priority="1">
      <formula>($B$20="Non")</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900-000000000000}">
          <x14:formula1>
            <xm:f>Données!$B$4:$B$6</xm:f>
          </x14:formula1>
          <xm:sqref>B5:B6 B9</xm:sqref>
        </x14:dataValidation>
        <x14:dataValidation type="list" allowBlank="1" showInputMessage="1" showErrorMessage="1" xr:uid="{00000000-0002-0000-0900-000001000000}">
          <x14:formula1>
            <xm:f>Données!$B$2:$B$3</xm:f>
          </x14:formula1>
          <xm:sqref>B3:B4</xm:sqref>
        </x14:dataValidation>
        <x14:dataValidation type="list" allowBlank="1" showInputMessage="1" showErrorMessage="1" xr:uid="{00000000-0002-0000-0900-000002000000}">
          <x14:formula1>
            <xm:f>Données!$B$5:$B$7</xm:f>
          </x14:formula1>
          <xm:sqref>B8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249977111117893"/>
  </sheetPr>
  <dimension ref="A1:C20"/>
  <sheetViews>
    <sheetView zoomScale="90" zoomScaleNormal="90" workbookViewId="0">
      <selection activeCell="B22" sqref="B22"/>
    </sheetView>
  </sheetViews>
  <sheetFormatPr baseColWidth="10" defaultColWidth="11.42578125" defaultRowHeight="15" x14ac:dyDescent="0.25"/>
  <cols>
    <col min="1" max="1" width="58" customWidth="1"/>
    <col min="2" max="2" width="71.42578125" customWidth="1"/>
    <col min="3" max="3" width="37.42578125" customWidth="1"/>
  </cols>
  <sheetData>
    <row r="1" spans="1:3" ht="19.5" thickBot="1" x14ac:dyDescent="0.35">
      <c r="A1" s="363" t="s">
        <v>177</v>
      </c>
      <c r="B1" s="364"/>
      <c r="C1" s="364"/>
    </row>
    <row r="2" spans="1:3" ht="15.75" thickBot="1" x14ac:dyDescent="0.3">
      <c r="A2" s="382" t="s">
        <v>178</v>
      </c>
      <c r="B2" s="382"/>
      <c r="C2" s="382"/>
    </row>
    <row r="3" spans="1:3" ht="16.5" thickBot="1" x14ac:dyDescent="0.3">
      <c r="A3" s="540" t="s">
        <v>179</v>
      </c>
      <c r="B3" s="541"/>
      <c r="C3" s="542"/>
    </row>
    <row r="4" spans="1:3" ht="15.75" x14ac:dyDescent="0.25">
      <c r="A4" s="33"/>
      <c r="B4" s="33" t="s">
        <v>180</v>
      </c>
      <c r="C4" s="33" t="s">
        <v>181</v>
      </c>
    </row>
    <row r="5" spans="1:3" x14ac:dyDescent="0.25">
      <c r="A5" s="34" t="s">
        <v>182</v>
      </c>
      <c r="B5" s="14"/>
      <c r="C5" s="15"/>
    </row>
    <row r="6" spans="1:3" x14ac:dyDescent="0.25">
      <c r="A6" s="34" t="s">
        <v>183</v>
      </c>
      <c r="B6" s="35">
        <v>0</v>
      </c>
      <c r="C6" s="35">
        <v>0</v>
      </c>
    </row>
    <row r="7" spans="1:3" x14ac:dyDescent="0.25">
      <c r="A7" s="36" t="s">
        <v>184</v>
      </c>
      <c r="B7" s="37"/>
      <c r="C7" s="15"/>
    </row>
    <row r="8" spans="1:3" x14ac:dyDescent="0.25">
      <c r="A8" s="36" t="s">
        <v>185</v>
      </c>
      <c r="B8" s="37"/>
      <c r="C8" s="38"/>
    </row>
    <row r="9" spans="1:3" x14ac:dyDescent="0.25">
      <c r="A9" s="34" t="s">
        <v>186</v>
      </c>
      <c r="B9" s="37"/>
      <c r="C9" s="38"/>
    </row>
    <row r="10" spans="1:3" x14ac:dyDescent="0.25">
      <c r="A10" s="34" t="s">
        <v>187</v>
      </c>
      <c r="B10" s="37"/>
      <c r="C10" s="38"/>
    </row>
    <row r="11" spans="1:3" x14ac:dyDescent="0.25">
      <c r="A11" s="36" t="s">
        <v>188</v>
      </c>
      <c r="B11" s="37"/>
      <c r="C11" s="38"/>
    </row>
    <row r="12" spans="1:3" x14ac:dyDescent="0.25">
      <c r="A12" s="36" t="s">
        <v>189</v>
      </c>
      <c r="B12" s="37"/>
      <c r="C12" s="39"/>
    </row>
    <row r="13" spans="1:3" x14ac:dyDescent="0.25">
      <c r="A13" s="34" t="s">
        <v>190</v>
      </c>
      <c r="B13" s="37"/>
      <c r="C13" s="39"/>
    </row>
    <row r="14" spans="1:3" x14ac:dyDescent="0.25">
      <c r="A14" s="34" t="s">
        <v>191</v>
      </c>
      <c r="B14" s="37"/>
      <c r="C14" s="39"/>
    </row>
    <row r="15" spans="1:3" x14ac:dyDescent="0.25">
      <c r="A15" s="36" t="s">
        <v>192</v>
      </c>
      <c r="B15" s="37"/>
      <c r="C15" s="39"/>
    </row>
    <row r="19" spans="1:2" ht="15.75" thickBot="1" x14ac:dyDescent="0.3"/>
    <row r="20" spans="1:2" ht="65.25" customHeight="1" thickBot="1" x14ac:dyDescent="0.3">
      <c r="A20" s="40" t="s">
        <v>193</v>
      </c>
      <c r="B20" s="41"/>
    </row>
  </sheetData>
  <mergeCells count="3">
    <mergeCell ref="A1:C1"/>
    <mergeCell ref="A3:C3"/>
    <mergeCell ref="A2:C2"/>
  </mergeCells>
  <dataValidations count="1">
    <dataValidation type="list" allowBlank="1" showInputMessage="1" showErrorMessage="1" sqref="B20" xr:uid="{00000000-0002-0000-0A00-000000000000}">
      <formula1>"Favorable, Défavorable, Favorable avec réserve"</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53"/>
  <sheetViews>
    <sheetView workbookViewId="0">
      <selection activeCell="B14" sqref="B14"/>
    </sheetView>
  </sheetViews>
  <sheetFormatPr baseColWidth="10" defaultColWidth="11.42578125" defaultRowHeight="15" x14ac:dyDescent="0.25"/>
  <cols>
    <col min="7" max="7" width="66.42578125" bestFit="1" customWidth="1"/>
    <col min="11" max="11" width="18.28515625" bestFit="1" customWidth="1"/>
  </cols>
  <sheetData>
    <row r="1" spans="1:12" x14ac:dyDescent="0.25">
      <c r="A1" t="s">
        <v>194</v>
      </c>
      <c r="D1" t="s">
        <v>195</v>
      </c>
      <c r="F1" t="s">
        <v>196</v>
      </c>
      <c r="G1" t="s">
        <v>197</v>
      </c>
      <c r="H1" t="s">
        <v>198</v>
      </c>
      <c r="I1" t="s">
        <v>199</v>
      </c>
      <c r="J1" t="s">
        <v>200</v>
      </c>
      <c r="K1" t="s">
        <v>201</v>
      </c>
      <c r="L1" t="s">
        <v>202</v>
      </c>
    </row>
    <row r="2" spans="1:12" x14ac:dyDescent="0.25">
      <c r="A2" t="s">
        <v>203</v>
      </c>
      <c r="B2" t="s">
        <v>86</v>
      </c>
      <c r="C2" t="s">
        <v>204</v>
      </c>
      <c r="D2" t="s">
        <v>205</v>
      </c>
      <c r="E2" t="s">
        <v>206</v>
      </c>
      <c r="F2" t="s">
        <v>207</v>
      </c>
      <c r="G2" t="s">
        <v>208</v>
      </c>
      <c r="H2" t="s">
        <v>209</v>
      </c>
      <c r="I2" t="s">
        <v>210</v>
      </c>
      <c r="J2" t="s">
        <v>211</v>
      </c>
      <c r="K2" t="s">
        <v>212</v>
      </c>
      <c r="L2" t="s">
        <v>213</v>
      </c>
    </row>
    <row r="3" spans="1:12" x14ac:dyDescent="0.25">
      <c r="A3" t="s">
        <v>214</v>
      </c>
      <c r="B3" t="s">
        <v>215</v>
      </c>
      <c r="C3" t="s">
        <v>94</v>
      </c>
      <c r="D3" t="s">
        <v>216</v>
      </c>
      <c r="E3" t="s">
        <v>217</v>
      </c>
      <c r="F3" t="s">
        <v>218</v>
      </c>
      <c r="G3" t="s">
        <v>219</v>
      </c>
      <c r="H3" t="s">
        <v>220</v>
      </c>
      <c r="I3" t="s">
        <v>221</v>
      </c>
      <c r="J3" t="s">
        <v>222</v>
      </c>
      <c r="K3" t="s">
        <v>223</v>
      </c>
      <c r="L3" t="s">
        <v>224</v>
      </c>
    </row>
    <row r="4" spans="1:12" x14ac:dyDescent="0.25">
      <c r="A4" t="s">
        <v>225</v>
      </c>
      <c r="D4" t="s">
        <v>226</v>
      </c>
      <c r="E4" t="s">
        <v>227</v>
      </c>
      <c r="F4" t="s">
        <v>228</v>
      </c>
      <c r="G4" t="s">
        <v>229</v>
      </c>
      <c r="H4" t="s">
        <v>230</v>
      </c>
      <c r="I4" t="s">
        <v>231</v>
      </c>
      <c r="J4" t="s">
        <v>232</v>
      </c>
      <c r="K4" t="s">
        <v>233</v>
      </c>
    </row>
    <row r="5" spans="1:12" x14ac:dyDescent="0.25">
      <c r="A5" t="s">
        <v>234</v>
      </c>
      <c r="B5" t="s">
        <v>235</v>
      </c>
      <c r="D5" t="s">
        <v>236</v>
      </c>
      <c r="E5" t="s">
        <v>237</v>
      </c>
      <c r="F5" t="s">
        <v>238</v>
      </c>
      <c r="G5" t="s">
        <v>239</v>
      </c>
      <c r="H5" t="s">
        <v>240</v>
      </c>
      <c r="J5" t="s">
        <v>241</v>
      </c>
    </row>
    <row r="6" spans="1:12" x14ac:dyDescent="0.25">
      <c r="B6" t="s">
        <v>242</v>
      </c>
      <c r="D6" t="s">
        <v>243</v>
      </c>
      <c r="E6" t="s">
        <v>244</v>
      </c>
      <c r="F6" t="s">
        <v>245</v>
      </c>
      <c r="G6" t="s">
        <v>246</v>
      </c>
      <c r="J6" t="s">
        <v>247</v>
      </c>
    </row>
    <row r="7" spans="1:12" x14ac:dyDescent="0.25">
      <c r="B7" t="s">
        <v>248</v>
      </c>
      <c r="D7" t="s">
        <v>249</v>
      </c>
      <c r="E7" t="s">
        <v>250</v>
      </c>
      <c r="F7" t="s">
        <v>251</v>
      </c>
      <c r="G7" t="s">
        <v>252</v>
      </c>
      <c r="J7" t="s">
        <v>253</v>
      </c>
    </row>
    <row r="8" spans="1:12" x14ac:dyDescent="0.25">
      <c r="D8" t="s">
        <v>254</v>
      </c>
      <c r="E8" t="s">
        <v>255</v>
      </c>
      <c r="F8" t="s">
        <v>256</v>
      </c>
      <c r="G8" t="s">
        <v>257</v>
      </c>
    </row>
    <row r="9" spans="1:12" x14ac:dyDescent="0.25">
      <c r="D9" t="s">
        <v>258</v>
      </c>
      <c r="G9" t="s">
        <v>259</v>
      </c>
    </row>
    <row r="10" spans="1:12" x14ac:dyDescent="0.25">
      <c r="D10" t="s">
        <v>260</v>
      </c>
      <c r="G10" t="s">
        <v>261</v>
      </c>
    </row>
    <row r="11" spans="1:12" x14ac:dyDescent="0.25">
      <c r="D11" t="s">
        <v>262</v>
      </c>
      <c r="G11" t="s">
        <v>263</v>
      </c>
    </row>
    <row r="12" spans="1:12" x14ac:dyDescent="0.25">
      <c r="D12" t="s">
        <v>264</v>
      </c>
      <c r="G12" t="s">
        <v>265</v>
      </c>
    </row>
    <row r="13" spans="1:12" x14ac:dyDescent="0.25">
      <c r="D13" t="s">
        <v>266</v>
      </c>
      <c r="G13" t="s">
        <v>267</v>
      </c>
    </row>
    <row r="14" spans="1:12" x14ac:dyDescent="0.25">
      <c r="D14" t="s">
        <v>268</v>
      </c>
      <c r="G14" t="s">
        <v>269</v>
      </c>
    </row>
    <row r="15" spans="1:12" x14ac:dyDescent="0.25">
      <c r="D15" t="s">
        <v>270</v>
      </c>
      <c r="G15" t="s">
        <v>271</v>
      </c>
    </row>
    <row r="16" spans="1:12" x14ac:dyDescent="0.25">
      <c r="D16" t="s">
        <v>272</v>
      </c>
      <c r="G16" t="s">
        <v>273</v>
      </c>
    </row>
    <row r="17" spans="4:7" x14ac:dyDescent="0.25">
      <c r="D17" t="s">
        <v>274</v>
      </c>
      <c r="G17" t="s">
        <v>275</v>
      </c>
    </row>
    <row r="18" spans="4:7" x14ac:dyDescent="0.25">
      <c r="D18" t="s">
        <v>276</v>
      </c>
      <c r="G18" t="s">
        <v>277</v>
      </c>
    </row>
    <row r="19" spans="4:7" x14ac:dyDescent="0.25">
      <c r="D19" t="s">
        <v>278</v>
      </c>
      <c r="G19" t="s">
        <v>279</v>
      </c>
    </row>
    <row r="20" spans="4:7" x14ac:dyDescent="0.25">
      <c r="G20" t="s">
        <v>280</v>
      </c>
    </row>
    <row r="21" spans="4:7" x14ac:dyDescent="0.25">
      <c r="G21" t="s">
        <v>281</v>
      </c>
    </row>
    <row r="22" spans="4:7" x14ac:dyDescent="0.25">
      <c r="G22" t="s">
        <v>282</v>
      </c>
    </row>
    <row r="23" spans="4:7" x14ac:dyDescent="0.25">
      <c r="G23" t="s">
        <v>283</v>
      </c>
    </row>
    <row r="24" spans="4:7" x14ac:dyDescent="0.25">
      <c r="G24" t="s">
        <v>284</v>
      </c>
    </row>
    <row r="25" spans="4:7" x14ac:dyDescent="0.25">
      <c r="G25" t="s">
        <v>285</v>
      </c>
    </row>
    <row r="26" spans="4:7" x14ac:dyDescent="0.25">
      <c r="G26" t="s">
        <v>286</v>
      </c>
    </row>
    <row r="27" spans="4:7" x14ac:dyDescent="0.25">
      <c r="G27" t="s">
        <v>287</v>
      </c>
    </row>
    <row r="28" spans="4:7" x14ac:dyDescent="0.25">
      <c r="G28" t="s">
        <v>288</v>
      </c>
    </row>
    <row r="29" spans="4:7" x14ac:dyDescent="0.25">
      <c r="G29" t="s">
        <v>289</v>
      </c>
    </row>
    <row r="30" spans="4:7" x14ac:dyDescent="0.25">
      <c r="G30" t="s">
        <v>290</v>
      </c>
    </row>
    <row r="31" spans="4:7" x14ac:dyDescent="0.25">
      <c r="G31" t="s">
        <v>291</v>
      </c>
    </row>
    <row r="32" spans="4:7" x14ac:dyDescent="0.25">
      <c r="G32" t="s">
        <v>292</v>
      </c>
    </row>
    <row r="33" spans="7:7" x14ac:dyDescent="0.25">
      <c r="G33" t="s">
        <v>293</v>
      </c>
    </row>
    <row r="34" spans="7:7" x14ac:dyDescent="0.25">
      <c r="G34" t="s">
        <v>294</v>
      </c>
    </row>
    <row r="35" spans="7:7" x14ac:dyDescent="0.25">
      <c r="G35" t="s">
        <v>295</v>
      </c>
    </row>
    <row r="36" spans="7:7" x14ac:dyDescent="0.25">
      <c r="G36" t="s">
        <v>296</v>
      </c>
    </row>
    <row r="37" spans="7:7" x14ac:dyDescent="0.25">
      <c r="G37" t="s">
        <v>297</v>
      </c>
    </row>
    <row r="38" spans="7:7" x14ac:dyDescent="0.25">
      <c r="G38" t="s">
        <v>298</v>
      </c>
    </row>
    <row r="39" spans="7:7" x14ac:dyDescent="0.25">
      <c r="G39" t="s">
        <v>299</v>
      </c>
    </row>
    <row r="40" spans="7:7" x14ac:dyDescent="0.25">
      <c r="G40" t="s">
        <v>300</v>
      </c>
    </row>
    <row r="41" spans="7:7" x14ac:dyDescent="0.25">
      <c r="G41" t="s">
        <v>301</v>
      </c>
    </row>
    <row r="42" spans="7:7" x14ac:dyDescent="0.25">
      <c r="G42" t="s">
        <v>302</v>
      </c>
    </row>
    <row r="43" spans="7:7" x14ac:dyDescent="0.25">
      <c r="G43" t="s">
        <v>303</v>
      </c>
    </row>
    <row r="44" spans="7:7" x14ac:dyDescent="0.25">
      <c r="G44" t="s">
        <v>304</v>
      </c>
    </row>
    <row r="45" spans="7:7" x14ac:dyDescent="0.25">
      <c r="G45" t="s">
        <v>305</v>
      </c>
    </row>
    <row r="46" spans="7:7" x14ac:dyDescent="0.25">
      <c r="G46" t="s">
        <v>306</v>
      </c>
    </row>
    <row r="47" spans="7:7" x14ac:dyDescent="0.25">
      <c r="G47" t="s">
        <v>307</v>
      </c>
    </row>
    <row r="48" spans="7:7" x14ac:dyDescent="0.25">
      <c r="G48" t="s">
        <v>308</v>
      </c>
    </row>
    <row r="49" spans="7:7" x14ac:dyDescent="0.25">
      <c r="G49" t="s">
        <v>309</v>
      </c>
    </row>
    <row r="50" spans="7:7" x14ac:dyDescent="0.25">
      <c r="G50" t="s">
        <v>310</v>
      </c>
    </row>
    <row r="51" spans="7:7" x14ac:dyDescent="0.25">
      <c r="G51" t="s">
        <v>311</v>
      </c>
    </row>
    <row r="52" spans="7:7" x14ac:dyDescent="0.25">
      <c r="G52" t="s">
        <v>312</v>
      </c>
    </row>
    <row r="53" spans="7:7" x14ac:dyDescent="0.25">
      <c r="G53" t="s">
        <v>313</v>
      </c>
    </row>
  </sheetData>
  <sortState xmlns:xlrd2="http://schemas.microsoft.com/office/spreadsheetml/2017/richdata2" ref="G2:G53">
    <sortCondition ref="G2"/>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72c3e020-fc66-437b-b303-2fd699dc3af2">
      <Terms xmlns="http://schemas.microsoft.com/office/infopath/2007/PartnerControls"/>
    </lcf76f155ced4ddcb4097134ff3c332f>
    <TaxCatchAll xmlns="aed399cb-1f1a-4adb-bc0c-c21a8083799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7BDE277630BB642B4EB5844137626A0" ma:contentTypeVersion="18" ma:contentTypeDescription="Crée un document." ma:contentTypeScope="" ma:versionID="1ca129906914e89a35b5dfe42ea722b8">
  <xsd:schema xmlns:xsd="http://www.w3.org/2001/XMLSchema" xmlns:xs="http://www.w3.org/2001/XMLSchema" xmlns:p="http://schemas.microsoft.com/office/2006/metadata/properties" xmlns:ns2="aed399cb-1f1a-4adb-bc0c-c21a8083799a" xmlns:ns3="72c3e020-fc66-437b-b303-2fd699dc3af2" targetNamespace="http://schemas.microsoft.com/office/2006/metadata/properties" ma:root="true" ma:fieldsID="4d1c933d6e20153f27a25d4552057390" ns2:_="" ns3:_="">
    <xsd:import namespace="aed399cb-1f1a-4adb-bc0c-c21a8083799a"/>
    <xsd:import namespace="72c3e020-fc66-437b-b303-2fd699dc3a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KeyPoints" minOccurs="0"/>
                <xsd:element ref="ns3:MediaServiceKeyPoints" minOccurs="0"/>
                <xsd:element ref="ns3:MediaLengthInSecond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d399cb-1f1a-4adb-bc0c-c21a8083799a"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element name="TaxCatchAll" ma:index="23" nillable="true" ma:displayName="Taxonomy Catch All Column" ma:hidden="true" ma:list="{767b6ae3-79b2-438f-9e9f-dcaaedb935be}" ma:internalName="TaxCatchAll" ma:showField="CatchAllData" ma:web="aed399cb-1f1a-4adb-bc0c-c21a8083799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2c3e020-fc66-437b-b303-2fd699dc3af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741edfd-2169-4bab-b116-ba96bcb059c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F5260E3-E6DE-46BD-BA4F-974322FBAF04}">
  <ds:schemaRefs>
    <ds:schemaRef ds:uri="http://schemas.microsoft.com/office/2006/metadata/properties"/>
    <ds:schemaRef ds:uri="http://schemas.microsoft.com/office/infopath/2007/PartnerControls"/>
    <ds:schemaRef ds:uri="72c3e020-fc66-437b-b303-2fd699dc3af2"/>
    <ds:schemaRef ds:uri="aed399cb-1f1a-4adb-bc0c-c21a8083799a"/>
  </ds:schemaRefs>
</ds:datastoreItem>
</file>

<file path=customXml/itemProps2.xml><?xml version="1.0" encoding="utf-8"?>
<ds:datastoreItem xmlns:ds="http://schemas.openxmlformats.org/officeDocument/2006/customXml" ds:itemID="{0E120042-8719-4972-BE3D-A32799344D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d399cb-1f1a-4adb-bc0c-c21a8083799a"/>
    <ds:schemaRef ds:uri="72c3e020-fc66-437b-b303-2fd699dc3a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2A2D30B-9066-4CA1-99A9-D0E50637D80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12</vt:i4>
      </vt:variant>
      <vt:variant>
        <vt:lpstr>Plages nommées</vt:lpstr>
      </vt:variant>
      <vt:variant>
        <vt:i4>3</vt:i4>
      </vt:variant>
    </vt:vector>
  </HeadingPairs>
  <TitlesOfParts>
    <vt:vector size="15" baseType="lpstr">
      <vt:lpstr>NOTICE</vt:lpstr>
      <vt:lpstr>1. NOTE PRESENTATION</vt:lpstr>
      <vt:lpstr>2.DESCRIPTION FORMATION</vt:lpstr>
      <vt:lpstr>3. ETUDE MARCHE PRIX</vt:lpstr>
      <vt:lpstr>4. EQUIPE PEDAGOGIQUE</vt:lpstr>
      <vt:lpstr>5. SELECTION</vt:lpstr>
      <vt:lpstr>6. MAQUETTE</vt:lpstr>
      <vt:lpstr>MCC</vt:lpstr>
      <vt:lpstr>7. SOUTENABILITE FIN</vt:lpstr>
      <vt:lpstr>8. Suivi du processus</vt:lpstr>
      <vt:lpstr>9. SOUTENABILITE RH</vt:lpstr>
      <vt:lpstr>Données</vt:lpstr>
      <vt:lpstr>'1. NOTE PRESENTATION'!Zone_d_impression</vt:lpstr>
      <vt:lpstr>'4. EQUIPE PEDAGOGIQUE'!Zone_d_impression</vt:lpstr>
      <vt:lpstr>NOTICE!Zone_d_impression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2026-03-30T15:22:43Z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0x01010027BDE277630BB642B4EB5844137626A0</vt:lpwstr>
  </property>
  <property fmtid="{D5CDD505-2E9C-101B-9397-08002B2CF9AE}" pid="3" name="MediaServiceImageTags">
    <vt:lpwstr/>
  </property>
</Properties>
</file>