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5"/>
  <workbookPr filterPrivacy="1"/>
  <xr:revisionPtr revIDLastSave="0" documentId="8_{96D9708A-9927-284E-87B1-CA7609B43EF5}" xr6:coauthVersionLast="47" xr6:coauthVersionMax="47" xr10:uidLastSave="{00000000-0000-0000-0000-000000000000}"/>
  <bookViews>
    <workbookView xWindow="0" yWindow="0" windowWidth="28800" windowHeight="18000" tabRatio="847" activeTab="6"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7. SOUTENABILITE FIN" sheetId="18" r:id="rId8"/>
    <sheet name="8. Suivi du processus" sheetId="16" r:id="rId9"/>
    <sheet name="9. SOUTENABILITE RH" sheetId="9" r:id="rId10"/>
    <sheet name="Données" sheetId="3" state="hidden" r:id="rId11"/>
  </sheets>
  <definedNames>
    <definedName name="_ftn1" localSheetId="1">'1. NOTE PRESENTATION'!#REF!</definedName>
    <definedName name="_ftnref1" localSheetId="1">'1. NOTE PRESENTATION'!#REF!</definedName>
    <definedName name="_xlnm.Print_Area" localSheetId="1">'1. NOTE PRESENTATION'!$A$1:$B$37</definedName>
    <definedName name="_xlnm.Print_Area" localSheetId="4">'4. EQUIPE PEDAGOGIQUE'!$A$2:$J$25</definedName>
    <definedName name="_xlnm.Print_Area" localSheetId="0">NOTICE!$A$1:$T$30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2" i="13" l="1"/>
  <c r="K42" i="13"/>
  <c r="L69" i="13"/>
  <c r="K69" i="13"/>
  <c r="L47" i="13"/>
  <c r="K47" i="13"/>
  <c r="L64" i="13"/>
  <c r="K64" i="13"/>
  <c r="L21" i="13"/>
  <c r="K21" i="13"/>
  <c r="L19" i="13"/>
  <c r="K19" i="13"/>
  <c r="L17" i="13"/>
  <c r="K17" i="13"/>
  <c r="L16" i="13"/>
  <c r="K16" i="13"/>
  <c r="L13" i="13"/>
  <c r="K13" i="13"/>
  <c r="L12" i="13"/>
  <c r="K12" i="13"/>
  <c r="L9" i="13"/>
  <c r="K9" i="13"/>
  <c r="L5" i="13"/>
  <c r="K5" i="13"/>
  <c r="L45" i="13"/>
  <c r="K45" i="13"/>
  <c r="L43" i="13"/>
  <c r="K43" i="13"/>
  <c r="L39" i="13"/>
  <c r="K39" i="13"/>
  <c r="L38" i="13"/>
  <c r="K38" i="13"/>
  <c r="L35" i="13"/>
  <c r="K35" i="13"/>
  <c r="L34" i="13"/>
  <c r="K34" i="13"/>
  <c r="L31" i="13"/>
  <c r="K31" i="13"/>
  <c r="L68" i="13"/>
  <c r="K68" i="13"/>
  <c r="L67" i="13"/>
  <c r="K67" i="13"/>
  <c r="L66" i="13"/>
  <c r="K66" i="13"/>
  <c r="L63" i="13"/>
  <c r="K63" i="13"/>
  <c r="L62" i="13"/>
  <c r="K62" i="13"/>
  <c r="L61" i="13"/>
  <c r="K61" i="13"/>
  <c r="L60" i="13"/>
  <c r="K60" i="13"/>
  <c r="L58" i="13"/>
  <c r="K58" i="13"/>
  <c r="L57" i="13"/>
  <c r="K57" i="13"/>
  <c r="L56" i="13"/>
  <c r="K56" i="13"/>
  <c r="L54" i="13"/>
  <c r="K54" i="13"/>
  <c r="L53" i="13"/>
  <c r="K53" i="13"/>
  <c r="L84" i="13"/>
  <c r="K84" i="13"/>
  <c r="L83" i="13"/>
  <c r="K83" i="13"/>
  <c r="L82" i="13"/>
  <c r="K82" i="13"/>
  <c r="L81" i="13"/>
  <c r="K81" i="13"/>
  <c r="L80" i="13"/>
  <c r="K80" i="13"/>
  <c r="L79" i="13"/>
  <c r="K79" i="13"/>
  <c r="L78" i="13"/>
  <c r="K78" i="13"/>
  <c r="L77" i="13"/>
  <c r="K77" i="13"/>
  <c r="L76" i="13"/>
  <c r="K76" i="13"/>
  <c r="H29" i="18"/>
  <c r="F38" i="18"/>
  <c r="F39" i="18"/>
  <c r="F36" i="18"/>
  <c r="G38" i="18"/>
  <c r="G39" i="18"/>
  <c r="F37" i="18"/>
  <c r="K85" i="13"/>
  <c r="K86" i="13"/>
  <c r="K23" i="13"/>
  <c r="G37" i="18"/>
  <c r="H21" i="18"/>
  <c r="H20" i="18"/>
  <c r="C38" i="18"/>
  <c r="E16" i="18"/>
  <c r="F86" i="13"/>
  <c r="G86" i="13"/>
  <c r="D19" i="18"/>
  <c r="H86" i="13"/>
  <c r="I86" i="13"/>
  <c r="E19" i="18"/>
  <c r="J86" i="13"/>
  <c r="L85" i="13"/>
  <c r="L86" i="13"/>
  <c r="F70" i="13"/>
  <c r="G70" i="13"/>
  <c r="D18" i="18"/>
  <c r="H70" i="13"/>
  <c r="I70" i="13"/>
  <c r="E18" i="18"/>
  <c r="J70" i="13"/>
  <c r="K70" i="13"/>
  <c r="F48" i="13"/>
  <c r="G48" i="13"/>
  <c r="D17" i="18"/>
  <c r="H48" i="13"/>
  <c r="I48" i="13"/>
  <c r="E17" i="18"/>
  <c r="J48" i="13"/>
  <c r="K48" i="13"/>
  <c r="L23" i="13"/>
  <c r="G24" i="13"/>
  <c r="F40" i="18"/>
  <c r="F43" i="18"/>
  <c r="H39" i="18"/>
  <c r="H37" i="18"/>
  <c r="G36" i="18"/>
  <c r="H36" i="18"/>
  <c r="L70" i="13"/>
  <c r="G18" i="18"/>
  <c r="H18" i="18"/>
  <c r="G19" i="18"/>
  <c r="H19" i="18"/>
  <c r="H88" i="13"/>
  <c r="G88" i="13"/>
  <c r="I88" i="13"/>
  <c r="D16" i="18"/>
  <c r="D15" i="18"/>
  <c r="J88" i="13"/>
  <c r="F88" i="13"/>
  <c r="L48" i="13"/>
  <c r="G17" i="18"/>
  <c r="H17" i="18"/>
  <c r="K24" i="13"/>
  <c r="K88" i="13"/>
  <c r="E15" i="18"/>
  <c r="L24" i="13"/>
  <c r="G16" i="18"/>
  <c r="G15" i="18"/>
  <c r="L88" i="13"/>
  <c r="H16" i="18"/>
  <c r="H15" i="18"/>
  <c r="H38" i="18"/>
  <c r="C41" i="18"/>
  <c r="C42" i="18"/>
  <c r="C36" i="18"/>
  <c r="E24" i="13"/>
  <c r="C16" i="18"/>
  <c r="F16" i="18"/>
  <c r="E48" i="13"/>
  <c r="C17" i="18"/>
  <c r="F17" i="18"/>
  <c r="E70" i="13"/>
  <c r="C18" i="18"/>
  <c r="F18" i="18"/>
  <c r="E86" i="13"/>
  <c r="C19" i="18"/>
  <c r="F19" i="18"/>
  <c r="F15" i="18"/>
  <c r="H24" i="18"/>
  <c r="C37" i="18"/>
  <c r="C39" i="18"/>
  <c r="C40" i="18"/>
  <c r="C44" i="18"/>
  <c r="H40" i="18"/>
  <c r="H41" i="18"/>
  <c r="C49" i="18"/>
  <c r="E88" i="13"/>
  <c r="C15" i="18"/>
  <c r="C31" i="18"/>
  <c r="C32" i="18"/>
  <c r="G4" i="18"/>
  <c r="C43" i="18"/>
  <c r="C46"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5" authorId="0" shapeId="0" xr:uid="{00000000-0006-0000-0700-000001000000}">
      <text>
        <r>
          <rPr>
            <b/>
            <sz val="9"/>
            <color indexed="81"/>
            <rFont val="Tahoma"/>
            <family val="2"/>
          </rPr>
          <t>Auteur:</t>
        </r>
        <r>
          <rPr>
            <sz val="9"/>
            <color indexed="81"/>
            <rFont val="Tahoma"/>
            <family val="2"/>
          </rPr>
          <t xml:space="preserve">
Achat de TBI, video projecteur, logiciels spécifiques etc...</t>
        </r>
      </text>
    </comment>
    <comment ref="B26" authorId="0" shapeId="0" xr:uid="{00000000-0006-0000-0700-000002000000}">
      <text>
        <r>
          <rPr>
            <b/>
            <sz val="9"/>
            <color indexed="81"/>
            <rFont val="Tahoma"/>
            <family val="2"/>
          </rPr>
          <t>Auteur:</t>
        </r>
        <r>
          <rPr>
            <sz val="9"/>
            <color indexed="81"/>
            <rFont val="Tahoma"/>
            <family val="2"/>
          </rPr>
          <t xml:space="preserve">
Concerne :Mission d'enseignants, formations d’enseignants, venue d’un vacataire de renom, etc.</t>
        </r>
      </text>
    </comment>
    <comment ref="B27" authorId="0" shapeId="0" xr:uid="{00000000-0006-0000-0700-000003000000}">
      <text>
        <r>
          <rPr>
            <b/>
            <sz val="9"/>
            <color rgb="FF000000"/>
            <rFont val="Tahoma"/>
            <family val="2"/>
          </rPr>
          <t>Auteur:</t>
        </r>
        <r>
          <rPr>
            <sz val="9"/>
            <color rgb="FF000000"/>
            <rFont val="Tahoma"/>
            <family val="2"/>
          </rPr>
          <t xml:space="preserve">
</t>
        </r>
        <r>
          <rPr>
            <sz val="9"/>
            <color rgb="FF000000"/>
            <rFont val="Tahoma"/>
            <family val="2"/>
          </rPr>
          <t>organisation de journées ou évènements pour les industriels, soutenances, remise de diplôme, etc.</t>
        </r>
      </text>
    </comment>
    <comment ref="B28" authorId="0" shapeId="0" xr:uid="{00000000-0006-0000-0700-000004000000}">
      <text>
        <r>
          <rPr>
            <b/>
            <sz val="9"/>
            <color rgb="FF000000"/>
            <rFont val="Tahoma"/>
            <family val="2"/>
          </rPr>
          <t>Auteur:</t>
        </r>
        <r>
          <rPr>
            <sz val="9"/>
            <color rgb="FF000000"/>
            <rFont val="Tahoma"/>
            <family val="2"/>
          </rPr>
          <t xml:space="preserve">
</t>
        </r>
        <r>
          <rPr>
            <sz val="9"/>
            <color rgb="FF000000"/>
            <rFont val="Tahoma"/>
            <family val="2"/>
          </rPr>
          <t>pédagogie innovante, etc.</t>
        </r>
      </text>
    </comment>
  </commentList>
</comments>
</file>

<file path=xl/sharedStrings.xml><?xml version="1.0" encoding="utf-8"?>
<sst xmlns="http://schemas.openxmlformats.org/spreadsheetml/2006/main" count="693" uniqueCount="515">
  <si>
    <t>Stage</t>
  </si>
  <si>
    <t>Licence</t>
  </si>
  <si>
    <t>Master</t>
  </si>
  <si>
    <t>Doctorat</t>
  </si>
  <si>
    <t>Autre (précisez)</t>
  </si>
  <si>
    <t>Oui</t>
  </si>
  <si>
    <t>Non</t>
  </si>
  <si>
    <t>Favorable</t>
  </si>
  <si>
    <t>Défavorable</t>
  </si>
  <si>
    <t>Avis du conseil académique :</t>
  </si>
  <si>
    <t>Établissement de rattachement</t>
  </si>
  <si>
    <t>Coordonnées (y compris courriel)</t>
  </si>
  <si>
    <t>Volume horaire assuré</t>
  </si>
  <si>
    <t>Organisme de rattachement</t>
  </si>
  <si>
    <t>Date de fermeture de la campagne :</t>
  </si>
  <si>
    <t>Date prévsionnelle de la commission de sélection :</t>
  </si>
  <si>
    <t>Capacité d'accueil :</t>
  </si>
  <si>
    <t>PIECES CONSTITUTIVES DU DOSSIER</t>
  </si>
  <si>
    <t>Relevé de notes du baccalauréat :</t>
  </si>
  <si>
    <t>Relevé de notes des études supérieures :</t>
  </si>
  <si>
    <t>Matières examinées :</t>
  </si>
  <si>
    <t>Lettre de motivation et descriptif du projet professionnel :</t>
  </si>
  <si>
    <t>Curriculum Vitae détaillé :</t>
  </si>
  <si>
    <t>Lettres de recommandation :</t>
  </si>
  <si>
    <t>Niveau de langue en français pour les candidats titulaires d'un diplôme étranger :</t>
  </si>
  <si>
    <t>Niveau de langue en anglais :</t>
  </si>
  <si>
    <t>Productions personnelles (dossier, bibliographie, mémoire, etc.)</t>
  </si>
  <si>
    <t>Justificatifs d'expérience professionnelle :</t>
  </si>
  <si>
    <t>Document attestant d'une compétence complémentaire :</t>
  </si>
  <si>
    <t>Autre document (précisez):</t>
  </si>
  <si>
    <t>Entretien Oral :</t>
  </si>
  <si>
    <t>CRITERES D'APPRECIATION</t>
  </si>
  <si>
    <t>Obligatoire</t>
  </si>
  <si>
    <t>Facultatif</t>
  </si>
  <si>
    <t>Cohérence entre le diplôme envisagé et le descriptif du projet professionnel. Qualité rédactionnelle (orthographe, défaut de structure ou de syntaxe). Cohérence de la réflexion (développement de l’argumentaire).</t>
  </si>
  <si>
    <t>Elément de synthèse permettant de découvrir les compétences utiles acquises dans le cadre d’expériences précédentes et de cerner des éléments de personnalité du candidat.</t>
  </si>
  <si>
    <t>Ne rentre pas dans les critères de sélection mais permet d’apporter un soutien à la candidature.</t>
  </si>
  <si>
    <t xml:space="preserve">Niveau CECRL attendu : </t>
  </si>
  <si>
    <t>Niveau CECRL attendu :</t>
  </si>
  <si>
    <t>Elément permettant d’évaluer la pertinence des travaux effectués au regard du diplôme souhaité.</t>
  </si>
  <si>
    <t>Elément permettant d’apprécier l’adaptation du profil aux exigences du diplôme souhaité.</t>
  </si>
  <si>
    <t>Préciser les critères :</t>
  </si>
  <si>
    <t>L’entretien oral fait suite à une phase de présélection sur dossier. Il permet d’apprécier les qualités du candidat sur leur savoir être, l'expression, la clarté et la cohérence d'un raisonnement, le degré de motivation du candidat et la pertinence des réponses supposant une préparation à cet entretien.</t>
  </si>
  <si>
    <t>Service de Formation Continue</t>
  </si>
  <si>
    <t>EUR CREATES</t>
  </si>
  <si>
    <t>EUR DS4H</t>
  </si>
  <si>
    <t>EUR ELMI</t>
  </si>
  <si>
    <t>INSPE</t>
  </si>
  <si>
    <t>EUR HEALTHY</t>
  </si>
  <si>
    <t>IAE</t>
  </si>
  <si>
    <t>IDPD</t>
  </si>
  <si>
    <t>IUT</t>
  </si>
  <si>
    <t>EUR LEX@Société</t>
  </si>
  <si>
    <t>EUR LIFE</t>
  </si>
  <si>
    <t>Médecine</t>
  </si>
  <si>
    <t>Odontologie</t>
  </si>
  <si>
    <t>EUR ODYSSEE</t>
  </si>
  <si>
    <t>POLYTECH</t>
  </si>
  <si>
    <t>EUR SPECTRUM</t>
  </si>
  <si>
    <t>UCA IDEX</t>
  </si>
  <si>
    <t>BSS</t>
  </si>
  <si>
    <t>DSPEG</t>
  </si>
  <si>
    <t>EEF</t>
  </si>
  <si>
    <t>LLAC</t>
  </si>
  <si>
    <t>SHS</t>
  </si>
  <si>
    <t>SITE</t>
  </si>
  <si>
    <t>Inter-champ</t>
  </si>
  <si>
    <t>Droits systématiques :</t>
  </si>
  <si>
    <t>Précisez pour quels types d'apprenants cela s'applique :</t>
  </si>
  <si>
    <t>Détermination des droits d'inscription</t>
  </si>
  <si>
    <t>Equilibre financier</t>
  </si>
  <si>
    <t>Droit d'inscription n°2 (DI 2):</t>
  </si>
  <si>
    <t>Droit d'inscription n°3 (DI 3):</t>
  </si>
  <si>
    <t>Droit d'inscription n°4 (DI 4):</t>
  </si>
  <si>
    <t>Nb d'apprenants DI 2:</t>
  </si>
  <si>
    <t>Nb d'apprenants DI 3:</t>
  </si>
  <si>
    <t>Nb d'apprenants DI 4:</t>
  </si>
  <si>
    <t>Dépenses</t>
  </si>
  <si>
    <t>Coût de fonctionnement spécifique</t>
  </si>
  <si>
    <t>Fournitures spécifiques diverses</t>
  </si>
  <si>
    <t>déplacements des intervenants</t>
  </si>
  <si>
    <t>Frais de réception</t>
  </si>
  <si>
    <t>Autres prestations</t>
  </si>
  <si>
    <t>Nombre d'apprenants</t>
  </si>
  <si>
    <t>Bac/Niveau bac</t>
  </si>
  <si>
    <t>Bac+1</t>
  </si>
  <si>
    <t>Bac+2</t>
  </si>
  <si>
    <t>Bac+3</t>
  </si>
  <si>
    <t>Bac+4</t>
  </si>
  <si>
    <t>Bac+5</t>
  </si>
  <si>
    <t>Bac+6 et plus</t>
  </si>
  <si>
    <t>Niveau</t>
  </si>
  <si>
    <t>Secteur disciplinaire</t>
  </si>
  <si>
    <t>36 - SCIENCES JURIDQUES</t>
  </si>
  <si>
    <t>37 - SCIENCES POLITIQUES</t>
  </si>
  <si>
    <t>61 - PLURI DROIT - SCIENCES POLITIQUES</t>
  </si>
  <si>
    <t>38 - SCIENCES ÉCONOMIQUES</t>
  </si>
  <si>
    <t>39 - SCIENCES DE GESTION</t>
  </si>
  <si>
    <t>62 - PLURI SCIENCES ÉCONOMIQUES - GESTION</t>
  </si>
  <si>
    <t>40 - ADMINISTRATION ÉCONOMIQUE ET SOCIALE</t>
  </si>
  <si>
    <t>17 - SCIENCES DU LANGAGE - LINGUISTIQUE</t>
  </si>
  <si>
    <t>18 - LANGUES ET LITTÉRATURES ANCIENNES</t>
  </si>
  <si>
    <t>19 - LANGUES ET LITTÉRATURES FRANCAISES</t>
  </si>
  <si>
    <t>20 - LITTÉRATURE GÉNÉRALE ET COMPARÉE</t>
  </si>
  <si>
    <t>21 - ARTS</t>
  </si>
  <si>
    <t>64 - PLURI LETTRES - SCIENCES DU LANGAGE - ARTS</t>
  </si>
  <si>
    <t>22 - Français LANGUE ÉTRANGÈRE</t>
  </si>
  <si>
    <t>23 - LANGUES ET LITTÉRATURES ÉTRANGÈRES</t>
  </si>
  <si>
    <t>24 - LANGUES ET LITTÉRATURES APPLIQUÉES</t>
  </si>
  <si>
    <t>25 - CULTURES ET LANGUES RÉGIONALES</t>
  </si>
  <si>
    <t>65 - PLURI LANGUES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</si>
  <si>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</si>
  <si>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</si>
  <si>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</si>
  <si>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</si>
  <si>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</si>
  <si>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</si>
  <si>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</si>
  <si>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</si>
  <si>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</si>
  <si>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</si>
  <si>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66 - PLURI SCIENCES HUMAINES ET SOCIALES</t>
  </si>
  <si>
    <t>67 - PLURI LETTRES - LANGUES - SCIENCES HUMAINES</t>
  </si>
  <si>
    <t>01 - MATHÉMATIQUES</t>
  </si>
  <si>
    <t>02 - PHYSIQUE</t>
  </si>
  <si>
    <t>03 - CHIMIE</t>
  </si>
  <si>
    <t>43 - PHYSIQUE ET CHIMIE</t>
  </si>
  <si>
    <t>42 - MATHÉMATIQUES ET INFORMATIQUE</t>
  </si>
  <si>
    <t>04 - MATHÉMATIQUES APPLIQUÉES AUX SCIENCES SOCIALES (MASS)</t>
  </si>
  <si>
    <t>11 - MÉCANIQUE, GÉNIE MÉCANIQUE, INGÉNIERIE MÉCANIQUE</t>
  </si>
  <si>
    <t>12 - GÉNIE CIVIL</t>
  </si>
  <si>
    <t>13 - GÉNIE DES PROCÉDÉS, MATÉRIAUX</t>
  </si>
  <si>
    <t>14 - INFORMATIQUE</t>
  </si>
  <si>
    <t>15 - ÉLECTRONIQUE, GÉNIE ÉLECTRIQUE, EEA</t>
  </si>
  <si>
    <t>16 - SCIENCES ET TECHNOLOGIES INDUSTRIELLES</t>
  </si>
  <si>
    <t>41 - FORMATION GÉNÉRALE AUX MÉTIERS DE L'INGÉNIEUR</t>
  </si>
  <si>
    <t>68 - PLURI SCIENCES FONDAMENTALES ET APPLICATIONS</t>
  </si>
  <si>
    <t>05 - SCIENCES DE L'UNIVERS, DE LA TERRE, DE L'ESPACE</t>
  </si>
  <si>
    <t>06 - SCIENCES DE LA VIE, BIOLOGIE, SANTÉ</t>
  </si>
  <si>
    <t>69 - PLURI SCIENCES DE LA VIE, DE LA SANTÉ, DE LA TERRE ET DE L'UNIVERS</t>
  </si>
  <si>
    <t>70 - PLURI SCIENCES</t>
  </si>
  <si>
    <t>10 - STAPS</t>
  </si>
  <si>
    <t>07 - MÉDECINE</t>
  </si>
  <si>
    <t>08 - ODONTOLOGIE</t>
  </si>
  <si>
    <t>71 - PLURI SANTÉ</t>
  </si>
  <si>
    <t>Nature</t>
  </si>
  <si>
    <t>UE</t>
  </si>
  <si>
    <t>MODULE</t>
  </si>
  <si>
    <t>ECUE</t>
  </si>
  <si>
    <t>UF</t>
  </si>
  <si>
    <t>Cycle</t>
  </si>
  <si>
    <t>Composante</t>
  </si>
  <si>
    <t>Objet demande</t>
  </si>
  <si>
    <t>Création</t>
  </si>
  <si>
    <t>Modification</t>
  </si>
  <si>
    <t>Renouvellement</t>
  </si>
  <si>
    <t>Durée formation</t>
  </si>
  <si>
    <t>1 an</t>
  </si>
  <si>
    <t>2 ans</t>
  </si>
  <si>
    <t>3 ans</t>
  </si>
  <si>
    <t>&lt; 1 an</t>
  </si>
  <si>
    <t>&lt; 6 mois</t>
  </si>
  <si>
    <t>&gt; 3 ans</t>
  </si>
  <si>
    <t>FOAD</t>
  </si>
  <si>
    <t>NON</t>
  </si>
  <si>
    <t>OUI - Partiellement</t>
  </si>
  <si>
    <t>OUI - Entièrement</t>
  </si>
  <si>
    <t>en date du:</t>
  </si>
  <si>
    <t>session unique</t>
  </si>
  <si>
    <t>Session</t>
  </si>
  <si>
    <t>2 sessions</t>
  </si>
  <si>
    <t>Date d'ouverture de la campagne :</t>
  </si>
  <si>
    <t>Niveau estimé de sortie  bac, bac+1, bac+2 ...) :</t>
  </si>
  <si>
    <t>Apports au regard des objectifs de la formation</t>
  </si>
  <si>
    <t>Vu par le service de scolarité :</t>
  </si>
  <si>
    <t>Nom de l'agent :</t>
  </si>
  <si>
    <t>Vu par le SPOF :</t>
  </si>
  <si>
    <t>IMREDD</t>
  </si>
  <si>
    <t xml:space="preserve">DECISION : </t>
  </si>
  <si>
    <t xml:space="preserve">Indiquez :
</t>
  </si>
  <si>
    <t>(La zone géographique visée : France ou international) sur la base d'étude des offres sur internet et sur le site du CPF, et leur comparaison)</t>
  </si>
  <si>
    <t>Privé/public</t>
  </si>
  <si>
    <t>Nb d'heures de la formation</t>
  </si>
  <si>
    <t>Coût horaire</t>
  </si>
  <si>
    <t>Formation</t>
  </si>
  <si>
    <t>Etablissement</t>
  </si>
  <si>
    <t>Répartition TP/ CM</t>
  </si>
  <si>
    <t>Présentiel /à distance</t>
  </si>
  <si>
    <t>Financement CPF</t>
  </si>
  <si>
    <t>Financement DPC (médical)</t>
  </si>
  <si>
    <t>Financement FIFPL (médical)</t>
  </si>
  <si>
    <t>Autre infos</t>
  </si>
  <si>
    <t xml:space="preserve">A renseigner par la direction des Ressources Humaines </t>
  </si>
  <si>
    <t>UE DISCIPLINAIRES</t>
  </si>
  <si>
    <t>Intitulé UE (précisez si obligatoire) / PARCOURS</t>
  </si>
  <si>
    <t>ECTS</t>
  </si>
  <si>
    <t>Intitulé des matières (Eléments constitutifs d’UE – ECUE)</t>
  </si>
  <si>
    <t>Coeff. des ECUE</t>
  </si>
  <si>
    <t>Heures CM</t>
  </si>
  <si>
    <t>Heures TD</t>
  </si>
  <si>
    <t>total</t>
  </si>
  <si>
    <t>semestre 1</t>
  </si>
  <si>
    <t>semestre 2</t>
  </si>
  <si>
    <t>semestre 3</t>
  </si>
  <si>
    <t>semestre 4</t>
  </si>
  <si>
    <t>Prix de la formation</t>
  </si>
  <si>
    <t>Financeur</t>
  </si>
  <si>
    <t>Montant (en €)</t>
  </si>
  <si>
    <t>Total</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</si>
  <si>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</si>
  <si>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</si>
  <si>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</si>
  <si>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</si>
  <si>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</si>
  <si>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</si>
  <si>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</si>
  <si>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</si>
  <si>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</si>
  <si>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</si>
  <si>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Nombre d'enseignants  en sous service sur la  composante</t>
  </si>
  <si>
    <t>Nombre d'enseignants  en sur service sur la composante</t>
  </si>
  <si>
    <t>Taux de pression de la composante</t>
  </si>
  <si>
    <t>Avis DRH (commentaires) :</t>
  </si>
  <si>
    <t>Avis DAF (commentaires) :</t>
  </si>
  <si>
    <t>Avis du COSP (ou autre comité de gestion) de la composante :</t>
  </si>
  <si>
    <t>Merci de renseigner les visas et avis et dates des différentes étapes du porcessus d'instruction</t>
  </si>
  <si>
    <t>Ne rien écrire dans les zones orangées</t>
  </si>
  <si>
    <t>Aspect formation continue² :</t>
  </si>
  <si>
    <t>Date d’accord du Vice-président formation :</t>
  </si>
  <si>
    <r>
      <t>Objet du projet de formation :</t>
    </r>
    <r>
      <rPr>
        <sz val="11"/>
        <color theme="1"/>
        <rFont val="Calibri"/>
        <family val="2"/>
        <scheme val="minor"/>
      </rPr>
      <t xml:space="preserve">                     </t>
    </r>
  </si>
  <si>
    <t>*Ne pas écrire dans les lignes colorées en gris - sélectionner une valeur dans le menu déroulant au bout de la ligne*</t>
  </si>
  <si>
    <t>Arguments (alignement stratégique, intérêt financier, intérêt d’image, intérêt pour l’insertion professionnelle des étudiants, ...) : 
Date COPIL composante :</t>
  </si>
  <si>
    <t xml:space="preserve">Décision du conseil d'administration : </t>
  </si>
  <si>
    <t>Commentaires :</t>
  </si>
  <si>
    <t>Favorable sous réserve</t>
  </si>
  <si>
    <t>Avis du COSUP DE</t>
  </si>
  <si>
    <t>Note de présentation du projet en vue de la création, de la modification 
ou du renouvellement d’une formation d’établissement diplômante</t>
  </si>
  <si>
    <t>• Le positionnement et la valeur ajoutée de la formation au sein de la composante et de l'établissement</t>
  </si>
  <si>
    <t>Indiquez le public visé, les effectifs attendus pour chacun de ces publics et si nécessaire la mise en place de tarifs préférentiels</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</si>
  <si>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</si>
  <si>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2.1. Objectifs de la formation/compétences attendues</t>
  </si>
  <si>
    <t>2.2. Organisation pédagogique</t>
  </si>
  <si>
    <t>2.3. Positionnement dans la stratégie de la composante et de l'établissement</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</si>
  <si>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</si>
  <si>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Elements de preuves (joints au dossier) + état d'avancement</t>
  </si>
  <si>
    <t>Potentiel enseignant sur la composante</t>
  </si>
  <si>
    <t>² Soutien proposé par le Service Formation Continue : contact soutien étude de marché : Cyrine AYEB</t>
  </si>
  <si>
    <t xml:space="preserve">2.4. Public visé et effectifs attendus </t>
  </si>
  <si>
    <t>3.1. Qualification du besoin du marché visé :</t>
  </si>
  <si>
    <t>3.2. Analyse concurrentielle portant sur l'étude des caractéristiques d'actions de formation analogues réalisées par des offreurs concurrents privés et publics</t>
  </si>
  <si>
    <t>3.3. Analyse concurrentielle des prix de vente et proposition de positionnement</t>
  </si>
  <si>
    <t>2. DESCRIPTION DE LA FORMATION</t>
  </si>
  <si>
    <t>5. SELECTION</t>
  </si>
  <si>
    <t>6.MAQUETTE</t>
  </si>
  <si>
    <t>1. Avis COPIL composante (avec soutenabilité du site)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</si>
  <si>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</si>
  <si>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</si>
  <si>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TD</t>
  </si>
  <si>
    <t>Coût affecté TD pour 1 groupe</t>
  </si>
  <si>
    <t>Coût de l'enseignement</t>
  </si>
  <si>
    <t>semestre 5</t>
  </si>
  <si>
    <t>semestre 6</t>
  </si>
  <si>
    <r>
      <t xml:space="preserve">Nombre d'heures moy. Diplôme UCA </t>
    </r>
    <r>
      <rPr>
        <i/>
        <sz val="11"/>
        <color theme="0"/>
        <rFont val="Calibri"/>
        <family val="2"/>
        <scheme val="minor"/>
      </rPr>
      <t>(en HETD)</t>
    </r>
  </si>
  <si>
    <r>
      <t xml:space="preserve">Coût support d'un étudiant UCA </t>
    </r>
    <r>
      <rPr>
        <i/>
        <sz val="11"/>
        <color theme="0"/>
        <rFont val="Calibri"/>
        <family val="2"/>
        <scheme val="minor"/>
      </rPr>
      <t>(en €)</t>
    </r>
  </si>
  <si>
    <t>Coût administratif par étudiant DU
 (Hetd DU / 573) x 1467 €</t>
  </si>
  <si>
    <t>Seuil de rentabilité (nb d'inscrits minimum au plein tarif)</t>
  </si>
  <si>
    <t>Nombre de groupes</t>
  </si>
  <si>
    <t>Nbre d'inscrits prévisionnel</t>
  </si>
  <si>
    <t>Tarifs</t>
  </si>
  <si>
    <t>Recettes</t>
  </si>
  <si>
    <t>Dépenses enseignement</t>
  </si>
  <si>
    <t>Dépenses indirectes</t>
  </si>
  <si>
    <t>Total dépenses</t>
  </si>
  <si>
    <t>Coût moyen par étudiant</t>
  </si>
  <si>
    <t>Total Recettes</t>
  </si>
  <si>
    <t>Recette moyenne par étudiant</t>
  </si>
  <si>
    <t>Résultat net DU</t>
  </si>
  <si>
    <t>RESULTAT NET</t>
  </si>
  <si>
    <t>RESULTAT NET PAR ETUDIANT</t>
  </si>
  <si>
    <t>Mutalisée ?
Oui / Non</t>
  </si>
  <si>
    <t>Heures à valoriser</t>
  </si>
  <si>
    <t>Total Heures UE en HETD</t>
  </si>
  <si>
    <t>dont heures non mutualisées</t>
  </si>
  <si>
    <t>Total DU</t>
  </si>
  <si>
    <t>CM 
(en HETD)</t>
  </si>
  <si>
    <t>TP
 (en HETD)</t>
  </si>
  <si>
    <t>TOTAL DU
 (en HETD)</t>
  </si>
  <si>
    <t>Tarif réduit n°2</t>
  </si>
  <si>
    <t>Tarif réduit n°3</t>
  </si>
  <si>
    <t>Tarif réduit n°4</t>
  </si>
  <si>
    <t>Plein tarif n°1</t>
  </si>
  <si>
    <t>TOTAL Heures de formation (en HETD)</t>
  </si>
  <si>
    <t>Dépenses de fonctionnement</t>
  </si>
  <si>
    <t>TOTA dépenses de fonctionnement</t>
  </si>
  <si>
    <t>Droits d'inscription moyen équilibre pour 15 étudiants :</t>
  </si>
  <si>
    <t>Coût indirect (gestion administrative / utilisation des infrastructures)</t>
  </si>
  <si>
    <t>Droit d'inscription plein tarif n°1 :</t>
  </si>
  <si>
    <t>Nb d'apprenants plein tarif:</t>
  </si>
  <si>
    <t>C'est le montant minimum auquel doit être fixé le tarif d'inscription des étudiants non soumis au plein tarif, afin de couvrir leur coût indirect</t>
  </si>
  <si>
    <t>Ex : si le DU excède 15 étudiants, il sera considéré que les heures de cours doivent être enseignées 2 fois (2 groupes d'étudiants).</t>
  </si>
  <si>
    <t>Nbre de groupes:</t>
  </si>
  <si>
    <r>
      <rPr>
        <b/>
        <sz val="11"/>
        <rFont val="Calibri"/>
        <family val="2"/>
        <scheme val="minor"/>
      </rPr>
      <t>/!\</t>
    </r>
    <r>
      <rPr>
        <sz val="11"/>
        <rFont val="Calibri"/>
        <family val="2"/>
        <scheme val="minor"/>
      </rPr>
      <t xml:space="preserve"> le coût lié à l'enseignement est multiplié par le nombre de groupe !</t>
    </r>
  </si>
  <si>
    <t>Simulation recettes</t>
  </si>
  <si>
    <t>Simulation Résultat net (dépenses- recettes)</t>
  </si>
  <si>
    <t>C'est le coût dédié à l'enseignement du DU.
Valorisation des heures non mutualisées au coût moyen d'une vacation</t>
  </si>
  <si>
    <t>C'est le tarif moyen par étudiant pour garantir l'équilibre du DU : si le groupe était complet (15 étudiants), il faudrait en théorie que chacun des étudiants paient ce montant pour couvrir les dépenses.</t>
  </si>
  <si>
    <r>
      <t xml:space="preserve">Si ce nombre d'étudiants est inscrit au plein tarif, le DU est forcément </t>
    </r>
    <r>
      <rPr>
        <b/>
        <sz val="11"/>
        <color rgb="FF006100"/>
        <rFont val="Calibri"/>
        <family val="2"/>
        <scheme val="minor"/>
      </rPr>
      <t>autofinancé (valable pour 1 groupe)</t>
    </r>
    <r>
      <rPr>
        <sz val="11"/>
        <color rgb="FF006100"/>
        <rFont val="Calibri"/>
        <family val="2"/>
        <scheme val="minor"/>
      </rPr>
      <t>.</t>
    </r>
  </si>
  <si>
    <t>ENSEIGNANTS (y compris d’autres établissements d’enseignement supérieur)</t>
  </si>
  <si>
    <t>INTERVENANTS PROFESSIONNELS (vacations)</t>
  </si>
  <si>
    <t>Statut</t>
  </si>
  <si>
    <t>Profession</t>
  </si>
  <si>
    <t>Heures TP (+ projets tutorés et suivi de stages)</t>
  </si>
  <si>
    <t>2.5. Subventions ou conventions prévues (le cas échéant)</t>
  </si>
  <si>
    <r>
      <t xml:space="preserve">A renseigner par le porteur de projet </t>
    </r>
    <r>
      <rPr>
        <i/>
        <sz val="11"/>
        <color rgb="FFFF0000"/>
        <rFont val="Calibri"/>
        <family val="2"/>
        <scheme val="minor"/>
      </rPr>
      <t>(onglet vérifié par la Direction de la Formation continue)</t>
    </r>
  </si>
  <si>
    <t>3. ETUDE DE MARCHE ET DU PRIX</t>
  </si>
  <si>
    <t>4. EQUIPE PEDAGOGIQUE</t>
  </si>
  <si>
    <t>Nom Prénom</t>
  </si>
  <si>
    <t>Montant des subventions ou conventions (onglet 2. DESCRIPTION FORMATION) :</t>
  </si>
  <si>
    <t>9. SOUTENABILITE RH DE LA FORMATION</t>
  </si>
  <si>
    <t xml:space="preserve">• Préciser si des subventions ou conventions sont prévues pour ce diplôme
</t>
  </si>
  <si>
    <t>Indiqué pour information. Ne rentrent pas dans le calcul d'autofinancement de la formation car recette fléchée pour la bibliothèque et l'université lors de l'inscription</t>
  </si>
  <si>
    <t>Le nombre d'étudiants inscrits par tarif est reporté dans le tableau des simulations de recettes en bas de page.</t>
  </si>
  <si>
    <r>
      <t>Cela implique de fixer un tarif d'inscription plein tarif supérieur à ce montant, afin de :
-garantir la rentabilité du DU avec un nombre d'étudiants inscrits &lt; 15 (</t>
    </r>
    <r>
      <rPr>
        <i/>
        <sz val="11"/>
        <color rgb="FF006100"/>
        <rFont val="Calibri"/>
        <family val="2"/>
        <scheme val="minor"/>
      </rPr>
      <t>voir cellule C35</t>
    </r>
    <r>
      <rPr>
        <sz val="11"/>
        <color rgb="FF006100"/>
        <rFont val="Calibri"/>
        <family val="2"/>
        <scheme val="minor"/>
      </rPr>
      <t>);
- permettre les inscriptions d'étudiants exonérés ou en tarifs réduits</t>
    </r>
  </si>
  <si>
    <t>! Seules les cases jaunes sont à remplir !</t>
  </si>
  <si>
    <t xml:space="preserve">Outils d'aide et de simulation </t>
  </si>
  <si>
    <t>7. SOUTENABILITE FINANCIERE DE LA FORMATION</t>
  </si>
  <si>
    <t>8. SUIVI DU PROCESSUS</t>
  </si>
  <si>
    <t>Commentaires de la Direction Formation continue :</t>
  </si>
  <si>
    <t>UECM INTRODUCTION A LA NARRATOLOGIE</t>
  </si>
  <si>
    <t>ATELIERS d'ECRITURE 1</t>
  </si>
  <si>
    <t>NARRATIONS &amp; PRODUCTIONS AUDIOVISUELLES 1</t>
  </si>
  <si>
    <t xml:space="preserve">Atelier de micro-récits </t>
  </si>
  <si>
    <t>OUTILS de l'ENTREPREUNARIAT 1 (Propriété Intellectuelle)</t>
  </si>
  <si>
    <t>ATELIERS d'ECRITURE 2</t>
  </si>
  <si>
    <t>NARRATIONS &amp; PRODUCTIONS AUDIOVISUELLES 2</t>
  </si>
  <si>
    <t>Montage et narration filmique</t>
  </si>
  <si>
    <t>ATELIERS d'ECRITURE 3</t>
  </si>
  <si>
    <t>NARRATIONS &amp; PRODUCTIONS AUDIOVISUELLES 3</t>
  </si>
  <si>
    <t>Masterclass</t>
  </si>
  <si>
    <t>MANAGEMENT des ICC</t>
  </si>
  <si>
    <t>Option STAGE &amp; SCENARIO</t>
  </si>
  <si>
    <t xml:space="preserve">Scénario ou bible  </t>
  </si>
  <si>
    <t xml:space="preserve">Rapport de stage + séminaire </t>
  </si>
  <si>
    <t>OU BIEN</t>
  </si>
  <si>
    <t>OUI</t>
  </si>
  <si>
    <t>BLOC AU CHOIX</t>
  </si>
  <si>
    <t>Intitulé de la formation : Diplôme d'Etablissement Scénarios et Narrations</t>
  </si>
  <si>
    <t>Public visé : Formation initiale et continue.</t>
  </si>
  <si>
    <t>Objectif pédagogique exprimé en compétences/métiers : Scénariste, Lecteur, Script docteur, Mentor, Consultant (E1102)</t>
  </si>
  <si>
    <t>Nombre visé de participants par session :  15</t>
  </si>
  <si>
    <t>E/C</t>
  </si>
  <si>
    <t xml:space="preserve">Serge Milan </t>
  </si>
  <si>
    <t xml:space="preserve">Laurent Moretti </t>
  </si>
  <si>
    <t>Sophie Raimond</t>
  </si>
  <si>
    <t>Marc Marti</t>
  </si>
  <si>
    <t>Yann Apperry</t>
  </si>
  <si>
    <t>Sarah Wikler</t>
  </si>
  <si>
    <t>Laurent Trémaux</t>
  </si>
  <si>
    <t>scénariste</t>
  </si>
  <si>
    <t>directeur artistique</t>
  </si>
  <si>
    <t>consultante script doctor</t>
  </si>
  <si>
    <t>Philippe Barrière</t>
  </si>
  <si>
    <t>12 CM</t>
  </si>
  <si>
    <t>Héliotrope</t>
  </si>
  <si>
    <t>Le DE Scénarios et Narrations est un diplôme central du nouveau campus cannois Georges Méliès, dédié aux écritures créatives et aux industries culturelles. Partant du constat que la création de contenu suit une pente ascendante (notamment avec la multiplication des plateformes, mais pas uniquement), et en accord avec la guilde des scénaristes , la formation a pour but de répondre à plusieurs demandes dans le domaine de la création de récits. Récits de vie et vision du monde tout d'abord – pour ce qui concerne les scénarios de films long métrage et de séries TV –, en proposant une pratique intensive scénaristique aux différents stades du récit dans le cadre d'écritures personnelles et collectives en langue française et anglaise ; mais aussi réponses entrepreneuriales aux appels récurrents dans le domaine d'industries créatives, comme la création de publicités, de nouveau formats, de  jeux de plateau et jeux vidéo.
Un autre aspect important pour l'environnement UCA est la possibilité d'interagir  avec les programme de recherche dans le domaine des industries créatives et culturelles concernant le patrimoine et le design des expériences numériques (scénarisation du patrimoine, muséographie, etc.), mais aussi le domaine de la santé (jeux sérieux, scénarisations de situations, etc.).</t>
  </si>
  <si>
    <t>Le DE Scénarios et Narrations, d'une capacité initiale d'une quinzaine d'étudiants, s'adresse aux étudiants en formation initiale, mais aussi à tous les professionnels qui souhaiteraient, dans le cadre de la formation continue, acquérir un rehaussement de compétences. L'agrément RNCP est en cours (deux cohortes complète sont nécessaires et le DE a démarré en septembre 2020), ainsi que l'agrément AFDAS qui permettra aux intermittents du spectacle de valider ce diplôme dans le cadre de leur droit à la formation.
Dans le cadre de la formation initiale, le DE Scénarios et Narrations considèrera avec attention les candidatures de tous les étudiants de portails type LLAC, ainsi que ceux de l'ESRA et des Lycées proposant des CPGE et BTS audiovisuels, sous condition de dossier créatifs et de résultats probants (cf. par exemple les lycées Bristol et Carnot de Cannes).
Pour la formation continue, l'admission se fera sur dossier, avec des profils variés et en tenant compte des possibilités offertes par la VAP et la VES (des scénarios ou bibles sont souhaités, ou a minima des expériences créatives).
Les contacts noués avec les entreprises du secteur, locales et nationales, lors de la demande de lettres de soutien et de la formation du Comité de Perfectionnement du Diplôme, nous permettront une analyse et un suivi des besoins professionnels concernant ce vivier et un suivi professionnel des cohortes, ainsi qu'une optimisation de la communication en direction des étudiants et des futurs employeurs potentiels.</t>
  </si>
  <si>
    <t>Lycée Carnot</t>
  </si>
  <si>
    <t>Talent Unlimited</t>
  </si>
  <si>
    <t>signé</t>
  </si>
  <si>
    <t>en cours</t>
  </si>
  <si>
    <t>CACPL</t>
  </si>
  <si>
    <t>Apprentis Auteuil</t>
  </si>
  <si>
    <t>Apport en industrie</t>
  </si>
  <si>
    <t>Fabrice Siriainen</t>
  </si>
  <si>
    <t>Renaud Armanet</t>
  </si>
  <si>
    <t>UCA</t>
  </si>
  <si>
    <t xml:space="preserve">Composante : </t>
  </si>
  <si>
    <t>CREATES</t>
  </si>
  <si>
    <t xml:space="preserve">Secteur disciplinaire : </t>
  </si>
  <si>
    <t>ARTS</t>
  </si>
  <si>
    <t xml:space="preserve">Cycle du diplôme : </t>
  </si>
  <si>
    <t xml:space="preserve">Niveau d'entrée minimal (bac, bac+1, bac+2 …) : </t>
  </si>
  <si>
    <t>BAC+3</t>
  </si>
  <si>
    <t>BAC +5</t>
  </si>
  <si>
    <r>
      <t>Prérequis :</t>
    </r>
    <r>
      <rPr>
        <sz val="11"/>
        <color theme="1"/>
        <rFont val="Calibri"/>
        <family val="2"/>
        <scheme val="minor"/>
      </rPr>
      <t xml:space="preserve"> </t>
    </r>
    <r>
      <rPr>
        <b/>
        <sz val="11"/>
        <color theme="1"/>
        <rFont val="Calibri"/>
        <family val="2"/>
        <scheme val="minor"/>
      </rPr>
      <t>Maîtrise linguistique français C1, anglais B1</t>
    </r>
  </si>
  <si>
    <t xml:space="preserve">Modalités pédagogiques (Synchrone/asychrone) : </t>
  </si>
  <si>
    <t>Synchrone</t>
  </si>
  <si>
    <t xml:space="preserve">Modalités pédagogiques (Présentiel/Distanciel/Hybride) : </t>
  </si>
  <si>
    <t>Présentiel</t>
  </si>
  <si>
    <t xml:space="preserve">*- Souhait d’ouvrir la formation à la formation continue : </t>
  </si>
  <si>
    <t xml:space="preserve">*- Souhait d’enregistrer la formation au RNCP ou RSCH : </t>
  </si>
  <si>
    <t>Durée de la formation :</t>
  </si>
  <si>
    <t>Serge.Milan@univ-cotedazur.fr</t>
  </si>
  <si>
    <t>12 TD</t>
  </si>
  <si>
    <t>ph.barriere@gmail.com</t>
  </si>
  <si>
    <t>Fabrice.Siriainen@univ-cotedazur.fr</t>
  </si>
  <si>
    <t>18 CM</t>
  </si>
  <si>
    <t>Sandrine.Montin@univ-cotedazur.fr</t>
  </si>
  <si>
    <t>12+12 TD</t>
  </si>
  <si>
    <t>Laurent.Moretti@univ-cotedazur.fr</t>
  </si>
  <si>
    <t>6 + 6 TD</t>
  </si>
  <si>
    <t>réalisateur</t>
  </si>
  <si>
    <t>Sophie.Raimond@univ-cotedazur.fr</t>
  </si>
  <si>
    <t>Marc.Marti@univ-cotedazur.fr</t>
  </si>
  <si>
    <t>20 CM</t>
  </si>
  <si>
    <t>graphiste</t>
  </si>
  <si>
    <t>toutes</t>
  </si>
  <si>
    <t>C1</t>
  </si>
  <si>
    <t>B1</t>
  </si>
  <si>
    <t>écritures créatives, spectacle vivant et productions AV</t>
  </si>
  <si>
    <t>UE CLASSIQUES DU CINEMA 3</t>
  </si>
  <si>
    <t>Storyboarding</t>
  </si>
  <si>
    <t>UE CLASSIQUES DU CINEMA 2</t>
  </si>
  <si>
    <t>Littérature et Théâtre </t>
  </si>
  <si>
    <t>UE CLASSIQUES DU CINEMA 1</t>
  </si>
  <si>
    <t>Nombre à choisir par l'étudiant : PAS DE CHOIX</t>
  </si>
  <si>
    <t>Nombre à choisir par l'étudiant : 1 CHOIX ENTRE 2 UE (selon dossier)</t>
  </si>
  <si>
    <t>Formation continue financée par entreprise</t>
  </si>
  <si>
    <t>Etudiants revenus ou revenus parents inférieurs à 36000 euros/an</t>
  </si>
  <si>
    <r>
      <t>Logistique (lieu de la formation, capacité salle, spécificités salles) :</t>
    </r>
    <r>
      <rPr>
        <sz val="11"/>
        <color theme="1"/>
        <rFont val="Calibri"/>
        <family val="2"/>
        <scheme val="minor"/>
      </rPr>
      <t xml:space="preserve"> Cannes Campus Méliès, Salle de 15 étudiants, Salle équipée audiovisuel</t>
    </r>
  </si>
  <si>
    <r>
      <t xml:space="preserve">Langue(s) d’enseignement : </t>
    </r>
    <r>
      <rPr>
        <sz val="11"/>
        <color theme="1"/>
        <rFont val="Calibri"/>
        <family val="2"/>
        <scheme val="minor"/>
      </rPr>
      <t>Français, Anglais</t>
    </r>
  </si>
  <si>
    <r>
      <t>Nombre de sessions par an et périodes de l’année :</t>
    </r>
    <r>
      <rPr>
        <sz val="11"/>
        <color theme="1"/>
        <rFont val="Calibri"/>
        <family val="2"/>
        <scheme val="minor"/>
      </rPr>
      <t xml:space="preserve"> 1 session par an</t>
    </r>
  </si>
  <si>
    <r>
      <t xml:space="preserve">Rythme de la formation (journée, soir, samedi, alternance, séquences de cours groupés, cours du soir, séance de regroupement…) : </t>
    </r>
    <r>
      <rPr>
        <sz val="11"/>
        <color theme="1"/>
        <rFont val="Calibri"/>
        <family val="2"/>
        <scheme val="minor"/>
      </rPr>
      <t>Journée, 2 semestres</t>
    </r>
  </si>
  <si>
    <r>
      <t xml:space="preserve">Durée du stage : </t>
    </r>
    <r>
      <rPr>
        <sz val="11"/>
        <color theme="1"/>
        <rFont val="Calibri"/>
        <family val="2"/>
        <scheme val="minor"/>
      </rPr>
      <t>12 semaines min.</t>
    </r>
  </si>
  <si>
    <r>
      <t>Informations complémentaires :</t>
    </r>
    <r>
      <rPr>
        <sz val="11"/>
        <color theme="1"/>
        <rFont val="Calibri"/>
        <family val="2"/>
        <scheme val="minor"/>
      </rPr>
      <t xml:space="preserve"> Le Diplôme d'Etablissement équivalent Master écritures créatives « Scénarios et Narrations » de l'Ecole Universitaire de Recherche UCA CREATES Arts et Humanités forme aux métiers de la scénarisation et du management de projets audiovisuels. Il permet, en formation initiale ou continue, de reprendre les fondements de l'esthétique audiovisuelle et d'approfondir les bases et la pratique de la narration (courts et longs métrages de fiction, séries, jeux vidéo et expériences virtuelles et numériques), tout en mettant l'accent sur les circuits économiques de production et de distribution au travers de projets de management concrets inscrits dans ce secteur. Son originalité réside dans sa dimension fortement professionnalisante et dans ses trois grands axes pédagogiques d’importance comparable : théorie narrative, pratique de l'écriture scénaristique et management.</t>
    </r>
  </si>
  <si>
    <r>
      <t xml:space="preserve">Partenariat public ou privé financier :  </t>
    </r>
    <r>
      <rPr>
        <sz val="11"/>
        <color theme="1"/>
        <rFont val="Calibri"/>
        <family val="2"/>
        <scheme val="minor"/>
      </rPr>
      <t xml:space="preserve">CMQ Industries Culturelles et Créatives </t>
    </r>
  </si>
  <si>
    <t>mi septembre</t>
  </si>
  <si>
    <t>fin juin, mi septembre</t>
  </si>
  <si>
    <t>Financement des films de fiction pour le cinéma</t>
  </si>
  <si>
    <t>Film Production Workshop</t>
  </si>
  <si>
    <t>Loic Nicoloff</t>
  </si>
  <si>
    <t>ANNEE 1</t>
  </si>
  <si>
    <t>ANNEE 2</t>
  </si>
  <si>
    <t>en date du: 15/12/2022</t>
  </si>
  <si>
    <t>Nom de l'agent : GUINET SEBASTIEN</t>
  </si>
  <si>
    <t xml:space="preserve">Le Diplôme d'Établissement Scénarios et Narrations offre aux inscrits la possibilité de se former aux métiers de la scénarisation audiovisuelle et du management de projets pour une TPE ou PME dans ce domaine.  
Il permet, en formation initiale ou continue, de reprendre et d'approfondir les fondements de l'esthétique et de la pratique de la narration audiovisuelle (courts et longs métrages de fiction, séries, jeux vidéo et expériences virtuelles et numériques), tout en mettant l'accent sur les circuits économiques de production et de distribution des œuvres audiovisuelles au travers de projets de management concrets inscrits dans ce secteur.  
Son originalité réside dans sa dimension fortement professionnalisante, avec un double accent mis sur la pratique de l'écriture scénaristique et du management. </t>
  </si>
  <si>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 Peu de diplômes nationaux et universitaires de scénaristes en France, aucun en région PACA. Contexte très  favorable du nouveau campus Méliès à Cannes (Hôtel d'entreprises du secteur ICC ; Commission du Film 06 ; soutiens de la Région Sud et du CG06 pour le Secteur) et des structures crées par CREATES (Campus de métiers et Qualifications ; Fondation MIN4CI ; EIT ICC) ; liens avec les festivals CanneSéries et la Quinzaine des Cinéastes du Festival International du Film de Cannes.</t>
    </r>
  </si>
  <si>
    <t>cf. profession</t>
  </si>
  <si>
    <t xml:space="preserve">BONUS CULTURE </t>
  </si>
  <si>
    <t>Option RESIDENCE &amp; SCENARIO (sur dossier)</t>
  </si>
  <si>
    <t>L'élaboration de la maquette s'est faite en concertation avec des professionnels du secteur (scénaristes, réalisateurs, producteurs) et est régulièrement affinée par le Conseil de Perfectionnement du diplôme.
Les trois premiers semestres sont répartis en cours théoriques et pratiques de production AV et d'écriture créative en lien avec l'étude des publics, des imaginaires populaires, et des instruments de la narratologie appliqués à la scénarisation portés par des enseignants-chercheurs et des professionnels ; en ateliers d'écritures en langue anglaise et française assurés par des professionnels reconnus du secteur ; enfin en UE de type management et entreprenariat.
Le quatrième semestre, dédié à l'écriture d'un scénario ou d'une bible et au stage en entreprise (12 sem. minimum), pourra également être proposé, sur dossier, sous forme de résidence en écriture (collaborations avec  Résidence du Sud, Talent Unlimited, La Napoule Art Foundation).
Les nombreux partenariats (cf. infra) et la participation importante des professionnels de l'écriture créative, ainsi que le milieu favorable du technopôle cannois (CMQ Industries Culturelles et Créatives, Hôtel d'entreprises de ce secteur, ESRA, Cité Européenne des Scénaristes, etc.), assurent au DE une forte dimension professionnalisante.</t>
  </si>
  <si>
    <r>
      <t xml:space="preserve">Zone géographique visée : </t>
    </r>
    <r>
      <rPr>
        <b/>
        <sz val="11"/>
        <color theme="1"/>
        <rFont val="Calibri"/>
        <family val="2"/>
        <scheme val="minor"/>
      </rPr>
      <t>France, Région Sud</t>
    </r>
    <r>
      <rPr>
        <sz val="11"/>
        <color theme="1"/>
        <rFont val="Calibri"/>
        <family val="2"/>
        <scheme val="minor"/>
      </rPr>
      <t xml:space="preserve">. </t>
    </r>
    <r>
      <rPr>
        <b/>
        <sz val="11"/>
        <color theme="1"/>
        <rFont val="Calibri"/>
        <family val="2"/>
        <scheme val="minor"/>
      </rPr>
      <t>Par ailleurs, nous avons prévu un important dispositif de communication sur ce DE, qui fait partie désormais des actions du projet UCA : CMA FICCTION porté par JF Trubert dans le cadre de France 2030 (action 1a5).</t>
    </r>
    <r>
      <rPr>
        <sz val="11"/>
        <color theme="1"/>
        <rFont val="Calibri"/>
        <family val="2"/>
        <scheme val="minor"/>
      </rPr>
      <t xml:space="preserve"> 
« Le projet Fédération des Industries Culturelles et Créatives pour un Territoire de l’Innovation et de l’Orientation – FICCTION – est porté par le Campus des Métiers et des Qualifications Excellence Industries Culturelles et Créatives (CMQe ICC) de la Région Provence Alpes Côte d'Azur, avec comme établissement support Université Côte d'Azur. Il regroupe le Rectorat Académique de région, la Région Provence Alpes Côte d’Azur, les quatre Universités de la Région (Aix Marseille Université, Avignon Université, Toulon Université et Université Côte d'Azur) ainsi que les collectivités territoriales, des entreprises locales et leur opérateur de compétence ; il assure un maillage inédit du territoire régional, en profitant de sa maturité et de ses lieux emblématiques, la Villa Créative à Avignon, le Campus Méliès à Cannes, les plateformes de formation, création et diffusion du réseau CISAM+, à savoir le pôle d’Arles, l’IMERA et Turbulences à Marseille, le CUBE et l’Hôtel Maynier d’Oppède à Aix-en-Provence, le pôle SATIS à Aubagne, et enfin la plateforme Telomedia à Toulon.
FICCTION propose un projet à l’échelle de la région sur les secteurs de l’audiovisuel et du spectacle vivant, répondant aux grands enjeux de France 2030 :
• FORMER : 27 actions de formations innovantes seront développées sur le territoire régional afin d’accompagner le développement des métiers et compétences en tension et les métiers d’avenir, en faisant, de fait, un réel levier d’accélération dans le secteur des ICC.
• INTERNATIONALISER : en innovant dans les filières et en s’appuyant sur les réseaux européens de structuration des ICC comme l’EIT Culture and Creativity, FICCTION propose plusieurs actions pour le rayonnement international.
• ANCRER : en développant des actions de recherche et de développement, des plateformes techniques et des actions clés de sensibilisation aux métiers et à l’orientation, FICCTION viendra irriguer l’ensemble du territoire régional PACA et créer une véritable communauté d’acteurs.
• INNOVER : Des actions pour accompagner la transition numérique et des nouveaux enjeux de la création, des techniques, des savoirs.
• RESPONSABILISER : FICCTION entend faire des ICC un modèle pour les autres secteurs en termes de responsabilité sociale, sociétale et environnementale, pour aborder les questions de genres, de l’égalité femme-homme, de l’inclusion au niveau du territoire. Plusieurs actions seront développées, en ayant à cœur de sensibiliser l’ensemble du réseau CMQe ICC et son consortium aux questions liées à la RSE.
Les connaissances interdisciplinaires sont nécessaires pour l’expérimentation de nouveaux modèles de créativité : le silo traditionnel qui voudrait qu’une formation corresponde à un métier s’estompe progressivement. Ce besoin d’affiner le couple « formation-métier » par une vision « compétence-insertion » s’est imposé au cœur du projet. Le développement des dynamiques entrepreneuriales et managériales fait appel à de nouvelles compétences intersectorielles, telles que la gestion financière, la fiscalité́ , le droit des associations et des sociétés, le droit du travail ou encore le droit de la propriété́ intellectuelle, la créativité.
En ce sens, le projet FICCTION permettra :
• la création de différents diplômes,
• la mutualisation de plateformes techniques,
• la dissémination et la valorisation de la recherche dans le tissu socio-économique,
• le développement des formations fonctionnant sur la base du mode projet,
• l’intervention régulière de professionnels du métier, en mixant formation longue et formation courte.
Les actions soutenues par le PIA4 CMA renforceront par conséquent la compétitivité du tissu économique des entreprises et combleront les lacunes constatées au sein du maillage socio-professionnel des ICC au service d’un territoire plus dynamique, plus créatif, mais aussi plus responsable et plus inclusif. »</t>
    </r>
  </si>
  <si>
    <t>ARTS &amp; ENTREPRENEURSHIP</t>
  </si>
  <si>
    <t>Porté par MSC Sound Design</t>
  </si>
  <si>
    <t>Porté par Master MAJIC</t>
  </si>
  <si>
    <t>Porté par Master Lettres Mod.</t>
  </si>
  <si>
    <t>Porté par ESRA</t>
  </si>
  <si>
    <t>Porté par DU Admin</t>
  </si>
  <si>
    <t>Porté par DESN1</t>
  </si>
  <si>
    <t>Porté par CREATES</t>
  </si>
  <si>
    <t>Responsable de la formation (Nom Prénom) : TAILLIBERT Chistel</t>
  </si>
  <si>
    <r>
      <t xml:space="preserve">Téléphone :  </t>
    </r>
    <r>
      <rPr>
        <sz val="11"/>
        <color theme="1"/>
        <rFont val="Calibri"/>
        <family val="2"/>
        <scheme val="minor"/>
      </rPr>
      <t>06 62 44 80 77</t>
    </r>
    <r>
      <rPr>
        <b/>
        <sz val="11"/>
        <color theme="1"/>
        <rFont val="Calibri"/>
        <family val="2"/>
        <scheme val="minor"/>
      </rPr>
      <t xml:space="preserve">
Mail : </t>
    </r>
    <r>
      <rPr>
        <sz val="11"/>
        <color theme="1"/>
        <rFont val="Calibri"/>
        <family val="2"/>
        <scheme val="minor"/>
      </rPr>
      <t xml:space="preserve">christel.taillibert@univ-cotedazur.fr ; </t>
    </r>
  </si>
  <si>
    <r>
      <t xml:space="preserve">Partenariat public ou privé académique : </t>
    </r>
    <r>
      <rPr>
        <sz val="11"/>
        <color theme="1"/>
        <rFont val="Calibri"/>
        <family val="2"/>
        <scheme val="minor"/>
      </rPr>
      <t xml:space="preserve">CMQ Industries Culturelles et Créatives ; Lycée Carnot Cannes ; Mairie de Cannes ; CACPL ; Festival CanneSéries ; Quinzaine des cinéastes ; Un Festival c'est trop court ; Résidence du Sud ; Tigobo School ; Adastra Studio ; ESRA ; University of Utah ; Chambre de Commerce de Nice ; Cannes Cinéma ; Commission du Film 06 ; La Napoule Art Foundation ; La Belle Equipe  </t>
    </r>
  </si>
  <si>
    <r>
      <t xml:space="preserve">Fonction : </t>
    </r>
    <r>
      <rPr>
        <sz val="11"/>
        <color theme="1"/>
        <rFont val="Calibri"/>
        <family val="2"/>
        <scheme val="minor"/>
      </rPr>
      <t>Professeure des Universités</t>
    </r>
    <r>
      <rPr>
        <b/>
        <sz val="11"/>
        <color theme="1"/>
        <rFont val="Calibri"/>
        <family val="2"/>
        <scheme val="minor"/>
      </rPr>
      <t xml:space="preserve">
Grade :</t>
    </r>
    <r>
      <rPr>
        <sz val="11"/>
        <color theme="1"/>
        <rFont val="Calibri"/>
        <family val="2"/>
        <scheme val="minor"/>
      </rPr>
      <t xml:space="preserve"> </t>
    </r>
  </si>
  <si>
    <t xml:space="preserve">Industries Créatives et Culturelles - Ecritures Créatives - Scénarisation  -
</t>
  </si>
  <si>
    <t>Guillaume Levil</t>
  </si>
  <si>
    <t>Natasha Cyrulnik</t>
  </si>
  <si>
    <t>AMU</t>
  </si>
  <si>
    <t xml:space="preserve">natacha.cyrulnik@univ-amu.fr </t>
  </si>
  <si>
    <t>Sandrine Montin</t>
  </si>
  <si>
    <t xml:space="preserve">yannapperry@yahoo.fr </t>
  </si>
  <si>
    <t>Vivendi</t>
  </si>
  <si>
    <t xml:space="preserve">sara.wikler@icloud.com </t>
  </si>
  <si>
    <t>La belle équipe</t>
  </si>
  <si>
    <t xml:space="preserve">tuteur@loicnicoloff.com </t>
  </si>
  <si>
    <t>40 CM</t>
  </si>
  <si>
    <t xml:space="preserve">laurent@nicefilmfestival.com </t>
  </si>
  <si>
    <t xml:space="preserve">guillaumelevil@gmail.com </t>
  </si>
  <si>
    <t>Tigrane Minassian</t>
  </si>
  <si>
    <t>Adastra</t>
  </si>
  <si>
    <t>Tigrane.minassian@adastra-films.com</t>
  </si>
  <si>
    <t>Tigobo Studios</t>
  </si>
  <si>
    <t xml:space="preserve">tigoboanimation@hotmail.fr </t>
  </si>
  <si>
    <t>Leslie Jacob</t>
  </si>
  <si>
    <t>productrice</t>
  </si>
  <si>
    <t xml:space="preserve">leslie.jacob@adastra-films.com </t>
  </si>
  <si>
    <t>Melvin Amador Vazquez</t>
  </si>
  <si>
    <t>Réalisateur</t>
  </si>
  <si>
    <t xml:space="preserve">mavcannes@gmail.com </t>
  </si>
  <si>
    <t>30 CM</t>
  </si>
  <si>
    <t>début mars</t>
  </si>
  <si>
    <r>
      <t xml:space="preserve">RESIDENCE </t>
    </r>
    <r>
      <rPr>
        <i/>
        <sz val="11"/>
        <color theme="1"/>
        <rFont val="Arial"/>
        <family val="2"/>
      </rPr>
      <t>Talents Unlimited</t>
    </r>
    <r>
      <rPr>
        <sz val="11"/>
        <color theme="1"/>
        <rFont val="Arial"/>
        <family val="2"/>
      </rPr>
      <t xml:space="preserve"> ou RDS</t>
    </r>
  </si>
  <si>
    <t>Porté par UCArts</t>
  </si>
  <si>
    <t>Subvention / convention 1</t>
  </si>
  <si>
    <t>Subvention / convention 2</t>
  </si>
  <si>
    <t>Subvention / convention 3</t>
  </si>
  <si>
    <t>Subvention / convention 4</t>
  </si>
  <si>
    <t>Subvention / convention 5</t>
  </si>
  <si>
    <t>Subvention / convention 6</t>
  </si>
  <si>
    <t>Nos plumes</t>
  </si>
  <si>
    <t>Subvention / convention 7</t>
  </si>
  <si>
    <t>Subvention / convention 8</t>
  </si>
  <si>
    <t>Caisse de dépôt</t>
  </si>
  <si>
    <t>FICCTION</t>
  </si>
  <si>
    <r>
      <rPr>
        <strike/>
        <sz val="11"/>
        <color theme="1"/>
        <rFont val="Arial"/>
        <family val="2"/>
      </rPr>
      <t>Ecritures dialoguées</t>
    </r>
    <r>
      <rPr>
        <sz val="11"/>
        <color theme="1"/>
        <rFont val="Arial"/>
        <family val="2"/>
      </rPr>
      <t xml:space="preserve"> </t>
    </r>
    <r>
      <rPr>
        <sz val="11"/>
        <color rgb="FFFF0000"/>
        <rFont val="Arial"/>
        <family val="2"/>
      </rPr>
      <t>Ecritures dialoguées 3 : L'écriture fine de la continuité dialoguée</t>
    </r>
  </si>
  <si>
    <r>
      <rPr>
        <strike/>
        <sz val="11"/>
        <color theme="1"/>
        <rFont val="Arial"/>
        <family val="2"/>
      </rPr>
      <t>Script Writing</t>
    </r>
    <r>
      <rPr>
        <sz val="11"/>
        <color theme="1"/>
        <rFont val="Arial"/>
        <family val="2"/>
      </rPr>
      <t xml:space="preserve"> </t>
    </r>
    <r>
      <rPr>
        <sz val="11"/>
        <color rgb="FFFF0000"/>
        <rFont val="Arial"/>
        <family val="2"/>
      </rPr>
      <t xml:space="preserve">Scénario et Récit 1 : Repères dramaturgiques </t>
    </r>
  </si>
  <si>
    <r>
      <rPr>
        <strike/>
        <sz val="11"/>
        <color theme="1"/>
        <rFont val="Arial"/>
        <family val="2"/>
      </rPr>
      <t>Script Writing</t>
    </r>
    <r>
      <rPr>
        <sz val="11"/>
        <color theme="1"/>
        <rFont val="Arial"/>
        <family val="2"/>
      </rPr>
      <t xml:space="preserve"> </t>
    </r>
    <r>
      <rPr>
        <sz val="11"/>
        <color rgb="FFFF0000"/>
        <rFont val="Arial"/>
        <family val="2"/>
      </rPr>
      <t xml:space="preserve">Scénario et Récit 3 : Maîtrise de la dramaturgie </t>
    </r>
  </si>
  <si>
    <r>
      <rPr>
        <strike/>
        <sz val="11"/>
        <color theme="1"/>
        <rFont val="Arial"/>
        <family val="2"/>
      </rPr>
      <t xml:space="preserve">Pitch &amp; Script  </t>
    </r>
    <r>
      <rPr>
        <sz val="11"/>
        <color rgb="FFFF0000"/>
        <rFont val="Arial"/>
        <family val="2"/>
      </rPr>
      <t xml:space="preserve">Du pitch au scenario 1 : les bases du film à venir </t>
    </r>
  </si>
  <si>
    <r>
      <rPr>
        <strike/>
        <sz val="11"/>
        <color theme="1"/>
        <rFont val="Arial"/>
        <family val="2"/>
      </rPr>
      <t>Pitch &amp; Script</t>
    </r>
    <r>
      <rPr>
        <strike/>
        <sz val="11"/>
        <color rgb="FFFF0000"/>
        <rFont val="Arial"/>
        <family val="2"/>
      </rPr>
      <t xml:space="preserve"> </t>
    </r>
    <r>
      <rPr>
        <sz val="11"/>
        <color rgb="FFFF0000"/>
        <rFont val="Arial"/>
        <family val="2"/>
      </rPr>
      <t xml:space="preserve">Du pitch au scenario 2 : Dramatisation et narration, écrire le film à venir </t>
    </r>
  </si>
  <si>
    <r>
      <rPr>
        <strike/>
        <sz val="11"/>
        <color theme="1"/>
        <rFont val="Arial"/>
        <family val="2"/>
      </rPr>
      <t xml:space="preserve">Pitch &amp; Script </t>
    </r>
    <r>
      <rPr>
        <sz val="11"/>
        <color rgb="FFFF0000"/>
        <rFont val="Arial"/>
        <family val="2"/>
      </rPr>
      <t>Du pitch au scenario 3 : approfondissement des techniques d’écriture</t>
    </r>
  </si>
  <si>
    <r>
      <rPr>
        <strike/>
        <sz val="11"/>
        <color theme="1"/>
        <rFont val="Arial"/>
        <family val="2"/>
      </rPr>
      <t>Script Analysis</t>
    </r>
    <r>
      <rPr>
        <sz val="11"/>
        <color theme="1"/>
        <rFont val="Arial"/>
        <family val="2"/>
      </rPr>
      <t xml:space="preserve"> </t>
    </r>
    <r>
      <rPr>
        <sz val="11"/>
        <color rgb="FFFF0000"/>
        <rFont val="Arial"/>
        <family val="2"/>
      </rPr>
      <t>Analyse de scénarios</t>
    </r>
  </si>
  <si>
    <r>
      <rPr>
        <b/>
        <strike/>
        <sz val="11"/>
        <color theme="1"/>
        <rFont val="Arial"/>
        <family val="2"/>
      </rPr>
      <t xml:space="preserve">ENGLISH &amp; FRENCH FILMWRITING 1 </t>
    </r>
    <r>
      <rPr>
        <b/>
        <sz val="11"/>
        <color rgb="FFFF0000"/>
        <rFont val="Arial"/>
        <family val="2"/>
      </rPr>
      <t>LES BASES DE L'ECRITURE SCENARISTIQUE 1</t>
    </r>
  </si>
  <si>
    <t>mutualisé mais porté par le DESN</t>
  </si>
  <si>
    <t>mutualisé avec Semestre 3, mais porté par S1</t>
  </si>
  <si>
    <r>
      <rPr>
        <b/>
        <strike/>
        <sz val="11"/>
        <color theme="1"/>
        <rFont val="Arial"/>
        <family val="2"/>
      </rPr>
      <t xml:space="preserve">ENGLISH &amp; FRENCH FILMWRITING 2 </t>
    </r>
    <r>
      <rPr>
        <b/>
        <sz val="11"/>
        <color rgb="FFFF0000"/>
        <rFont val="Arial"/>
        <family val="2"/>
      </rPr>
      <t>LES BASES DE L'ECRITURE SCENARISTIQUE 2</t>
    </r>
  </si>
  <si>
    <t>Economie des courts métrages</t>
  </si>
  <si>
    <t>Carte Blanche project</t>
  </si>
  <si>
    <t xml:space="preserve">Porté par MCS Sound Design </t>
  </si>
  <si>
    <t>ATTENTION, il faut mettre 8h TD mais la configuration m'empêche d'entrer ce chiffre…</t>
  </si>
  <si>
    <r>
      <t>UE E</t>
    </r>
    <r>
      <rPr>
        <b/>
        <strike/>
        <sz val="11"/>
        <color theme="1"/>
        <rFont val="Arial"/>
        <family val="2"/>
      </rPr>
      <t>CRITURE DOCUMENTAIRE</t>
    </r>
    <r>
      <rPr>
        <b/>
        <sz val="11"/>
        <color rgb="FFFF0000"/>
        <rFont val="Arial"/>
        <family val="2"/>
      </rPr>
      <t xml:space="preserve"> ÉCRITURES DOCUMENTAIRES</t>
    </r>
  </si>
  <si>
    <r>
      <rPr>
        <strike/>
        <sz val="11"/>
        <color theme="1"/>
        <rFont val="Arial"/>
        <family val="2"/>
      </rPr>
      <t>Ecritures dialoguées</t>
    </r>
    <r>
      <rPr>
        <sz val="11"/>
        <color theme="1"/>
        <rFont val="Arial"/>
        <family val="2"/>
      </rPr>
      <t xml:space="preserve"> </t>
    </r>
    <r>
      <rPr>
        <sz val="11"/>
        <color rgb="FFFF0000"/>
        <rFont val="Arial"/>
        <family val="2"/>
      </rPr>
      <t xml:space="preserve">Écritures dialoguées 2 : La place des dialogues dans la construction du récit </t>
    </r>
  </si>
  <si>
    <r>
      <rPr>
        <strike/>
        <sz val="11"/>
        <color theme="1"/>
        <rFont val="Arial"/>
        <family val="2"/>
      </rPr>
      <t xml:space="preserve">Script Writing </t>
    </r>
    <r>
      <rPr>
        <sz val="11"/>
        <color rgb="FFFF0000"/>
        <rFont val="Arial"/>
        <family val="2"/>
      </rPr>
      <t xml:space="preserve">Scénario et Récit 2 : Analyse structurale du scénario, lire le film à venir </t>
    </r>
  </si>
  <si>
    <r>
      <rPr>
        <strike/>
        <sz val="11"/>
        <color theme="1"/>
        <rFont val="Arial"/>
        <family val="2"/>
      </rPr>
      <t>Écritures dialoguée</t>
    </r>
    <r>
      <rPr>
        <sz val="11"/>
        <color theme="1"/>
        <rFont val="Arial"/>
        <family val="2"/>
      </rPr>
      <t xml:space="preserve">s </t>
    </r>
    <r>
      <rPr>
        <sz val="11"/>
        <color rgb="FFFF0000"/>
        <rFont val="Arial"/>
        <family val="2"/>
      </rPr>
      <t>Écritures dialoguées 1 : les bases de l’écriture dialoguée</t>
    </r>
  </si>
  <si>
    <r>
      <rPr>
        <b/>
        <strike/>
        <sz val="11"/>
        <color theme="1"/>
        <rFont val="Arial"/>
        <family val="2"/>
      </rPr>
      <t>ENGLISH &amp; FRENCH FILMWRITING 3</t>
    </r>
    <r>
      <rPr>
        <b/>
        <sz val="11"/>
        <color theme="1"/>
        <rFont val="Arial"/>
        <family val="2"/>
      </rPr>
      <t xml:space="preserve"> </t>
    </r>
    <r>
      <rPr>
        <b/>
        <sz val="11"/>
        <color rgb="FFFF0000"/>
        <rFont val="Arial"/>
        <family val="2"/>
      </rPr>
      <t>LES BASES DE L'ECRITURE SCENARISTIQUE 3</t>
    </r>
  </si>
  <si>
    <t xml:space="preserve">Etudiants issus d'UniCA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</si>
</sst>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 &quot;€&quot;;[Red]\-#,##0\ &quot;€&quot;"/>
    <numFmt numFmtId="165" formatCode="_-* #,##0.00\ &quot;€&quot;_-;\-* #,##0.00\ &quot;€&quot;_-;_-* &quot;-&quot;??\ &quot;€&quot;_-;_-@_-"/>
    <numFmt numFmtId="166" formatCode="[$-F800]dddd\,\ mmmm\ dd\,\ yyyy"/>
    <numFmt numFmtId="167" formatCode="#,##0\ &quot;€&quot;"/>
    <numFmt numFmtId="168" formatCode="_-* #,##0\ &quot;€&quot;_-;\-* #,##0\ &quot;€&quot;_-;_-* &quot;-&quot;??\ &quot;€&quot;_-;_-@_-"/>
    <numFmt numFmtId="169" formatCode="#,##0.000\ &quot;€&quot;"/>
    <numFmt numFmtId="170" formatCode="#,##0.0\ &quot;€&quot;"/>
    <numFmt numFmtId="171" formatCode="0.0000"/>
    <numFmt numFmtId="172" formatCode="#,##0.00\ &quot;€&quot;"/>
  </numFmts>
  <fonts count="63"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sz val="11"/>
      <color theme="0"/>
      <name val="Calibri"/>
      <family val="2"/>
      <scheme val="minor"/>
    </font>
    <font>
      <i/>
      <sz val="11"/>
      <color theme="0"/>
      <name val="Calibri"/>
      <family val="2"/>
      <scheme val="minor"/>
    </font>
    <font>
      <b/>
      <sz val="16"/>
      <color theme="1"/>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i/>
      <sz val="11"/>
      <color rgb="FF006100"/>
      <name val="Calibri"/>
      <family val="2"/>
      <scheme val="minor"/>
    </font>
    <font>
      <sz val="11"/>
      <color theme="9"/>
      <name val="Calibri"/>
      <family val="2"/>
      <scheme val="minor"/>
    </font>
    <font>
      <sz val="11"/>
      <color theme="9" tint="-0.499984740745262"/>
      <name val="Calibri"/>
      <family val="2"/>
      <scheme val="minor"/>
    </font>
    <font>
      <b/>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b/>
      <sz val="11"/>
      <color theme="1"/>
      <name val="Arial"/>
      <family val="2"/>
    </font>
    <font>
      <sz val="11"/>
      <color theme="1"/>
      <name val="Arial"/>
      <family val="2"/>
    </font>
    <font>
      <b/>
      <sz val="9"/>
      <color rgb="FF000000"/>
      <name val="Tahoma"/>
      <family val="2"/>
    </font>
    <font>
      <sz val="9"/>
      <color rgb="FF000000"/>
      <name val="Tahoma"/>
      <family val="2"/>
    </font>
    <font>
      <b/>
      <sz val="12"/>
      <name val="Calibri"/>
      <family val="2"/>
      <scheme val="minor"/>
    </font>
    <font>
      <sz val="11"/>
      <color rgb="FF000000"/>
      <name val="Arial"/>
      <family val="2"/>
    </font>
    <font>
      <b/>
      <sz val="11"/>
      <color rgb="FF000000"/>
      <name val="Arial"/>
      <family val="2"/>
    </font>
    <font>
      <u/>
      <sz val="12"/>
      <color theme="10"/>
      <name val="Calibri"/>
      <family val="2"/>
      <scheme val="minor"/>
    </font>
    <font>
      <b/>
      <sz val="11"/>
      <name val="Arial"/>
      <family val="2"/>
    </font>
    <font>
      <b/>
      <sz val="11"/>
      <color rgb="FF00B050"/>
      <name val="Arial"/>
      <family val="2"/>
    </font>
    <font>
      <sz val="11"/>
      <color rgb="FFFF0000"/>
      <name val="Arial"/>
      <family val="2"/>
    </font>
    <font>
      <b/>
      <u/>
      <sz val="11"/>
      <name val="Arial"/>
      <family val="2"/>
    </font>
    <font>
      <strike/>
      <sz val="11"/>
      <color theme="1"/>
      <name val="Arial"/>
      <family val="2"/>
    </font>
    <font>
      <i/>
      <sz val="11"/>
      <color theme="1"/>
      <name val="Arial"/>
      <family val="2"/>
    </font>
    <font>
      <strike/>
      <sz val="11"/>
      <color rgb="FFFF0000"/>
      <name val="Arial"/>
      <family val="2"/>
    </font>
    <font>
      <b/>
      <sz val="11"/>
      <color rgb="FFFF0000"/>
      <name val="Arial"/>
      <family val="2"/>
    </font>
    <font>
      <b/>
      <strike/>
      <sz val="11"/>
      <color theme="1"/>
      <name val="Arial"/>
      <family val="2"/>
    </font>
    <font>
      <sz val="11"/>
      <color rgb="FF0070C0"/>
      <name val="Arial"/>
      <family val="2"/>
    </font>
    <font>
      <sz val="11"/>
      <name val="Arial"/>
      <family val="2"/>
    </font>
  </fonts>
  <fills count="1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lightGray">
        <bgColor theme="4" tint="-0.249977111117893"/>
      </patternFill>
    </fill>
  </fills>
  <borders count="9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thin">
        <color rgb="FFC00000"/>
      </left>
      <right/>
      <top style="thin">
        <color rgb="FFC00000"/>
      </top>
      <bottom/>
      <diagonal/>
    </border>
    <border>
      <left/>
      <right/>
      <top style="thin">
        <color rgb="FFC00000"/>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ck">
        <color rgb="FFFF0000"/>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ck">
        <color theme="9"/>
      </right>
      <top/>
      <bottom/>
      <diagonal/>
    </border>
    <border>
      <left/>
      <right style="thick">
        <color theme="9"/>
      </right>
      <top style="thick">
        <color theme="9"/>
      </top>
      <bottom style="thick">
        <color theme="9"/>
      </bottom>
      <diagonal/>
    </border>
    <border>
      <left style="thick">
        <color theme="9"/>
      </left>
      <right/>
      <top style="thick">
        <color theme="9"/>
      </top>
      <bottom style="thick">
        <color theme="9"/>
      </bottom>
      <diagonal/>
    </border>
    <border>
      <left/>
      <right/>
      <top style="thick">
        <color theme="9"/>
      </top>
      <bottom style="thick">
        <color theme="9"/>
      </bottom>
      <diagonal/>
    </border>
    <border>
      <left/>
      <right style="medium">
        <color indexed="64"/>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165" fontId="6" fillId="0" borderId="0" applyFont="0" applyFill="0" applyBorder="0" applyAlignment="0" applyProtection="0"/>
    <xf numFmtId="9" fontId="6" fillId="0" borderId="0" applyFont="0" applyFill="0" applyBorder="0" applyAlignment="0" applyProtection="0"/>
    <xf numFmtId="0" fontId="8" fillId="0" borderId="0" applyNumberFormat="0" applyFill="0" applyBorder="0" applyAlignment="0" applyProtection="0"/>
    <xf numFmtId="0" fontId="34" fillId="16" borderId="0" applyNumberFormat="0" applyBorder="0" applyAlignment="0" applyProtection="0"/>
  </cellStyleXfs>
  <cellXfs count="546">
    <xf numFmtId="0" fontId="0" fillId="0" borderId="0" xfId="0"/>
    <xf numFmtId="0" fontId="8" fillId="0" borderId="0" xfId="3"/>
    <xf numFmtId="0" fontId="12" fillId="0" borderId="0" xfId="0" applyFont="1"/>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0" fontId="10" fillId="0" borderId="5" xfId="0" applyFont="1" applyBorder="1"/>
    <xf numFmtId="167" fontId="0" fillId="0" borderId="6" xfId="0" applyNumberForma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14" fillId="0" borderId="1" xfId="0" applyFont="1" applyBorder="1"/>
    <xf numFmtId="0" fontId="21" fillId="0" borderId="0" xfId="0" applyFont="1"/>
    <xf numFmtId="49" fontId="7" fillId="8" borderId="45" xfId="0" applyNumberFormat="1" applyFont="1" applyFill="1" applyBorder="1" applyAlignment="1" applyProtection="1">
      <alignment horizontal="center" vertical="center" wrapText="1"/>
      <protection locked="0"/>
    </xf>
    <xf numFmtId="0" fontId="0" fillId="0" borderId="45" xfId="0" applyBorder="1"/>
    <xf numFmtId="49" fontId="7" fillId="8" borderId="25" xfId="0" applyNumberFormat="1" applyFont="1" applyFill="1" applyBorder="1" applyAlignment="1" applyProtection="1">
      <alignment horizontal="center" vertical="center" wrapText="1"/>
      <protection locked="0"/>
    </xf>
    <xf numFmtId="0" fontId="0" fillId="0" borderId="25" xfId="0" applyBorder="1"/>
    <xf numFmtId="0" fontId="0" fillId="0" borderId="11" xfId="0" applyBorder="1"/>
    <xf numFmtId="0" fontId="0" fillId="0" borderId="42" xfId="0" applyBorder="1"/>
    <xf numFmtId="0" fontId="0" fillId="0" borderId="1" xfId="0" applyBorder="1"/>
    <xf numFmtId="1" fontId="0" fillId="7" borderId="1" xfId="0" applyNumberFormat="1" applyFill="1" applyBorder="1" applyProtection="1">
      <protection locked="0"/>
    </xf>
    <xf numFmtId="49" fontId="0" fillId="0" borderId="1" xfId="0" applyNumberFormat="1" applyBorder="1" applyAlignment="1" applyProtection="1">
      <alignment vertical="top"/>
      <protection locked="0"/>
    </xf>
    <xf numFmtId="49" fontId="0" fillId="0" borderId="25" xfId="0" applyNumberFormat="1" applyBorder="1" applyAlignment="1" applyProtection="1">
      <alignment vertical="top"/>
      <protection locked="0"/>
    </xf>
    <xf numFmtId="0" fontId="9" fillId="5" borderId="0" xfId="0" applyFont="1" applyFill="1" applyAlignment="1">
      <alignment horizontal="center"/>
    </xf>
    <xf numFmtId="0" fontId="0" fillId="0" borderId="5" xfId="0" applyBorder="1" applyAlignment="1">
      <alignment horizontal="left" vertical="center" wrapText="1" indent="2"/>
    </xf>
    <xf numFmtId="168"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7" fillId="0" borderId="32" xfId="0" applyFont="1" applyBorder="1" applyAlignment="1">
      <alignment vertical="top"/>
    </xf>
    <xf numFmtId="0" fontId="7" fillId="0" borderId="34" xfId="0" applyFont="1" applyBorder="1" applyAlignment="1">
      <alignment vertical="top"/>
    </xf>
    <xf numFmtId="0" fontId="0" fillId="0" borderId="1" xfId="0" applyBorder="1" applyAlignment="1">
      <alignment vertical="center"/>
    </xf>
    <xf numFmtId="0" fontId="0" fillId="0" borderId="34" xfId="0" applyBorder="1"/>
    <xf numFmtId="0" fontId="27" fillId="0" borderId="34" xfId="0" applyFont="1" applyBorder="1" applyAlignment="1">
      <alignment vertical="center" wrapText="1"/>
    </xf>
    <xf numFmtId="0" fontId="27" fillId="0" borderId="32" xfId="0" applyFont="1" applyBorder="1" applyAlignment="1">
      <alignment horizontal="center" vertical="center" wrapText="1"/>
    </xf>
    <xf numFmtId="0" fontId="0" fillId="0" borderId="23" xfId="0" applyBorder="1"/>
    <xf numFmtId="0" fontId="0" fillId="0" borderId="28" xfId="0" applyBorder="1"/>
    <xf numFmtId="0" fontId="7" fillId="4" borderId="29" xfId="0" applyFont="1" applyFill="1" applyBorder="1" applyAlignment="1">
      <alignment horizontal="left" vertical="top" wrapText="1"/>
    </xf>
    <xf numFmtId="0" fontId="7" fillId="4" borderId="32" xfId="0" applyFont="1" applyFill="1" applyBorder="1" applyAlignment="1">
      <alignment horizontal="left" vertical="top" wrapText="1"/>
    </xf>
    <xf numFmtId="0" fontId="7" fillId="4" borderId="32" xfId="0" applyFont="1" applyFill="1" applyBorder="1" applyAlignment="1">
      <alignment vertical="top" wrapText="1"/>
    </xf>
    <xf numFmtId="0" fontId="7" fillId="4" borderId="29" xfId="0" applyFont="1" applyFill="1" applyBorder="1" applyAlignment="1">
      <alignment vertical="top" wrapText="1"/>
    </xf>
    <xf numFmtId="0" fontId="7" fillId="4" borderId="30" xfId="0" applyFont="1" applyFill="1" applyBorder="1" applyAlignment="1">
      <alignment vertical="top" wrapText="1"/>
    </xf>
    <xf numFmtId="0" fontId="7" fillId="4" borderId="30" xfId="0" applyFont="1" applyFill="1" applyBorder="1" applyAlignment="1">
      <alignment horizontal="left" vertical="top" wrapText="1"/>
    </xf>
    <xf numFmtId="0" fontId="0" fillId="4" borderId="30" xfId="0" applyFill="1" applyBorder="1" applyAlignment="1">
      <alignment horizontal="left" vertical="top" wrapText="1" indent="5"/>
    </xf>
    <xf numFmtId="0" fontId="0" fillId="4" borderId="31" xfId="0" applyFill="1" applyBorder="1" applyAlignment="1">
      <alignment horizontal="left" vertical="top" wrapText="1" indent="5"/>
    </xf>
    <xf numFmtId="0" fontId="9" fillId="7" borderId="1" xfId="0" applyFont="1" applyFill="1" applyBorder="1"/>
    <xf numFmtId="0" fontId="9" fillId="7" borderId="1" xfId="0" applyFont="1" applyFill="1" applyBorder="1" applyAlignment="1">
      <alignment wrapText="1"/>
    </xf>
    <xf numFmtId="0" fontId="0" fillId="4" borderId="23" xfId="0" applyFill="1" applyBorder="1"/>
    <xf numFmtId="0" fontId="0" fillId="0" borderId="0" xfId="0" applyAlignment="1">
      <alignment horizontal="center"/>
    </xf>
    <xf numFmtId="167" fontId="19" fillId="7" borderId="1" xfId="0" applyNumberFormat="1" applyFont="1" applyFill="1" applyBorder="1" applyProtection="1">
      <protection locked="0"/>
    </xf>
    <xf numFmtId="0" fontId="9" fillId="5" borderId="45" xfId="0" applyFont="1" applyFill="1" applyBorder="1" applyAlignment="1">
      <alignment horizontal="center" vertical="center"/>
    </xf>
    <xf numFmtId="2" fontId="29" fillId="11" borderId="3" xfId="0" applyNumberFormat="1" applyFont="1" applyFill="1" applyBorder="1"/>
    <xf numFmtId="2" fontId="29" fillId="11" borderId="3" xfId="0" applyNumberFormat="1" applyFont="1" applyFill="1" applyBorder="1" applyAlignment="1">
      <alignment vertical="center"/>
    </xf>
    <xf numFmtId="167" fontId="29" fillId="11" borderId="4" xfId="0" applyNumberFormat="1" applyFont="1" applyFill="1" applyBorder="1" applyAlignment="1">
      <alignment vertical="center"/>
    </xf>
    <xf numFmtId="168" fontId="0" fillId="0" borderId="6" xfId="1" applyNumberFormat="1" applyFont="1" applyFill="1" applyBorder="1"/>
    <xf numFmtId="2" fontId="0" fillId="0" borderId="11" xfId="0" applyNumberFormat="1" applyBorder="1" applyProtection="1">
      <protection locked="0"/>
    </xf>
    <xf numFmtId="2" fontId="0" fillId="0" borderId="60" xfId="0" applyNumberFormat="1" applyBorder="1" applyProtection="1">
      <protection locked="0"/>
    </xf>
    <xf numFmtId="168" fontId="0" fillId="0" borderId="9" xfId="1" applyNumberFormat="1" applyFont="1" applyFill="1" applyBorder="1"/>
    <xf numFmtId="2" fontId="29" fillId="12" borderId="1" xfId="0" applyNumberFormat="1" applyFont="1" applyFill="1" applyBorder="1" applyProtection="1">
      <protection locked="0"/>
    </xf>
    <xf numFmtId="167" fontId="29" fillId="12" borderId="1" xfId="0" applyNumberFormat="1" applyFont="1" applyFill="1" applyBorder="1" applyProtection="1">
      <protection locked="0"/>
    </xf>
    <xf numFmtId="167" fontId="0" fillId="0" borderId="0" xfId="0" applyNumberFormat="1"/>
    <xf numFmtId="0" fontId="11" fillId="0" borderId="0" xfId="0" applyFont="1" applyAlignment="1">
      <alignment horizontal="center" vertical="center" wrapText="1"/>
    </xf>
    <xf numFmtId="1" fontId="11" fillId="0" borderId="0" xfId="0" applyNumberFormat="1" applyFont="1" applyAlignment="1">
      <alignment horizontal="center" vertical="center"/>
    </xf>
    <xf numFmtId="0" fontId="9" fillId="5" borderId="13" xfId="0" applyFont="1" applyFill="1" applyBorder="1" applyAlignment="1">
      <alignment horizontal="center" vertical="center" wrapText="1"/>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10" fillId="5" borderId="1" xfId="0" applyFont="1" applyFill="1" applyBorder="1" applyAlignment="1">
      <alignment vertical="center"/>
    </xf>
    <xf numFmtId="167" fontId="10" fillId="5" borderId="64" xfId="0" applyNumberFormat="1" applyFont="1" applyFill="1" applyBorder="1" applyAlignment="1">
      <alignment horizontal="center"/>
    </xf>
    <xf numFmtId="169" fontId="0" fillId="0" borderId="0" xfId="0" applyNumberFormat="1" applyAlignment="1">
      <alignment horizontal="center"/>
    </xf>
    <xf numFmtId="0" fontId="10" fillId="5" borderId="63" xfId="0" applyFont="1" applyFill="1" applyBorder="1" applyAlignment="1">
      <alignment vertical="center"/>
    </xf>
    <xf numFmtId="167" fontId="19" fillId="0" borderId="3" xfId="0" applyNumberFormat="1" applyFont="1" applyBorder="1" applyAlignment="1">
      <alignment horizontal="center" vertical="center"/>
    </xf>
    <xf numFmtId="167" fontId="0" fillId="0" borderId="4" xfId="0" applyNumberFormat="1" applyBorder="1"/>
    <xf numFmtId="0" fontId="10" fillId="5" borderId="64" xfId="0" applyFont="1" applyFill="1" applyBorder="1" applyAlignment="1">
      <alignment vertical="center"/>
    </xf>
    <xf numFmtId="167" fontId="19" fillId="0" borderId="1" xfId="0" applyNumberFormat="1" applyFont="1" applyBorder="1" applyAlignment="1">
      <alignment horizontal="center"/>
    </xf>
    <xf numFmtId="0" fontId="9" fillId="5" borderId="65" xfId="0" applyFont="1" applyFill="1" applyBorder="1" applyAlignment="1">
      <alignment vertical="center"/>
    </xf>
    <xf numFmtId="0" fontId="9" fillId="5" borderId="36" xfId="0" applyFont="1" applyFill="1" applyBorder="1" applyAlignment="1">
      <alignment vertical="center"/>
    </xf>
    <xf numFmtId="0" fontId="9" fillId="5" borderId="8" xfId="0" applyFont="1" applyFill="1" applyBorder="1" applyAlignment="1">
      <alignment vertical="center"/>
    </xf>
    <xf numFmtId="170" fontId="9" fillId="5" borderId="9" xfId="0" applyNumberFormat="1" applyFont="1" applyFill="1" applyBorder="1" applyAlignment="1">
      <alignment vertical="center"/>
    </xf>
    <xf numFmtId="170" fontId="9" fillId="5" borderId="66" xfId="0" applyNumberFormat="1" applyFont="1" applyFill="1" applyBorder="1" applyAlignment="1">
      <alignment vertical="center"/>
    </xf>
    <xf numFmtId="0" fontId="9" fillId="5" borderId="45" xfId="0" applyFont="1" applyFill="1" applyBorder="1" applyAlignment="1">
      <alignment horizontal="center" vertical="center" wrapText="1"/>
    </xf>
    <xf numFmtId="0" fontId="0" fillId="0" borderId="0" xfId="0" applyAlignment="1">
      <alignment horizontal="center" vertical="top" wrapText="1"/>
    </xf>
    <xf numFmtId="2" fontId="0" fillId="0" borderId="40" xfId="0" applyNumberFormat="1" applyBorder="1" applyProtection="1">
      <protection locked="0"/>
    </xf>
    <xf numFmtId="2" fontId="0" fillId="0" borderId="26" xfId="0" applyNumberFormat="1" applyBorder="1" applyProtection="1">
      <protection locked="0"/>
    </xf>
    <xf numFmtId="0" fontId="33" fillId="5" borderId="45" xfId="0" applyFont="1" applyFill="1" applyBorder="1" applyAlignment="1">
      <alignment horizontal="center" vertical="center" wrapText="1"/>
    </xf>
    <xf numFmtId="0" fontId="15" fillId="0" borderId="0" xfId="0" applyFont="1" applyAlignment="1">
      <alignment vertical="top" wrapText="1"/>
    </xf>
    <xf numFmtId="0" fontId="0" fillId="2" borderId="21" xfId="0" applyFill="1" applyBorder="1" applyAlignment="1">
      <alignment horizontal="left" vertical="center" wrapText="1" indent="2"/>
    </xf>
    <xf numFmtId="0" fontId="0" fillId="2" borderId="21" xfId="0" applyFill="1" applyBorder="1" applyAlignment="1">
      <alignment horizontal="left" vertical="center" indent="2"/>
    </xf>
    <xf numFmtId="0" fontId="29" fillId="11" borderId="48" xfId="0" applyFont="1" applyFill="1" applyBorder="1"/>
    <xf numFmtId="2" fontId="29" fillId="11" borderId="1" xfId="0" applyNumberFormat="1" applyFont="1" applyFill="1" applyBorder="1"/>
    <xf numFmtId="2" fontId="29" fillId="11" borderId="1" xfId="0" applyNumberFormat="1" applyFont="1" applyFill="1" applyBorder="1" applyAlignment="1">
      <alignment vertical="center"/>
    </xf>
    <xf numFmtId="167" fontId="29" fillId="11" borderId="6" xfId="0" applyNumberFormat="1" applyFont="1" applyFill="1" applyBorder="1" applyAlignment="1">
      <alignment vertical="center"/>
    </xf>
    <xf numFmtId="2" fontId="0" fillId="15" borderId="1" xfId="0" applyNumberFormat="1" applyFill="1" applyBorder="1" applyProtection="1">
      <protection locked="0"/>
    </xf>
    <xf numFmtId="0" fontId="15" fillId="0" borderId="0" xfId="0" applyFont="1" applyAlignment="1">
      <alignment horizontal="left" wrapText="1"/>
    </xf>
    <xf numFmtId="0" fontId="10" fillId="0" borderId="7" xfId="0" applyFont="1" applyBorder="1"/>
    <xf numFmtId="167" fontId="19" fillId="7" borderId="8" xfId="0" applyNumberFormat="1" applyFont="1" applyFill="1" applyBorder="1" applyProtection="1">
      <protection locked="0"/>
    </xf>
    <xf numFmtId="0" fontId="9" fillId="0" borderId="0" xfId="0" applyFont="1" applyAlignment="1">
      <alignment horizontal="center"/>
    </xf>
    <xf numFmtId="0" fontId="0" fillId="0" borderId="32" xfId="0" applyBorder="1"/>
    <xf numFmtId="0" fontId="29" fillId="11" borderId="70" xfId="0" applyFont="1" applyFill="1" applyBorder="1"/>
    <xf numFmtId="0" fontId="0" fillId="0" borderId="21" xfId="0" applyBorder="1" applyAlignment="1">
      <alignment horizontal="left" vertical="center"/>
    </xf>
    <xf numFmtId="0" fontId="0" fillId="0" borderId="36" xfId="0" applyBorder="1" applyAlignment="1">
      <alignment horizontal="left" vertical="center"/>
    </xf>
    <xf numFmtId="0" fontId="30" fillId="12" borderId="21" xfId="0" applyFont="1" applyFill="1" applyBorder="1" applyAlignment="1">
      <alignment horizontal="left" vertical="center"/>
    </xf>
    <xf numFmtId="0" fontId="30" fillId="12" borderId="21" xfId="0" applyFont="1" applyFill="1" applyBorder="1" applyAlignment="1">
      <alignment horizontal="left" vertical="center" wrapText="1"/>
    </xf>
    <xf numFmtId="0" fontId="29" fillId="12" borderId="36" xfId="0" applyFont="1" applyFill="1" applyBorder="1" applyAlignment="1">
      <alignment vertical="center" wrapText="1"/>
    </xf>
    <xf numFmtId="1" fontId="30" fillId="17" borderId="1" xfId="0" applyNumberFormat="1" applyFont="1" applyFill="1" applyBorder="1" applyProtection="1">
      <protection locked="0"/>
    </xf>
    <xf numFmtId="0" fontId="7" fillId="0" borderId="0" xfId="0" applyFont="1" applyAlignment="1">
      <alignment horizontal="center"/>
    </xf>
    <xf numFmtId="1" fontId="0" fillId="0" borderId="34" xfId="0" applyNumberFormat="1" applyBorder="1" applyAlignment="1">
      <alignment horizontal="center"/>
    </xf>
    <xf numFmtId="0" fontId="14" fillId="0" borderId="0" xfId="0" applyFont="1" applyAlignment="1">
      <alignment vertical="center"/>
    </xf>
    <xf numFmtId="0" fontId="15" fillId="0" borderId="0" xfId="0" applyFont="1" applyAlignment="1">
      <alignment vertical="center"/>
    </xf>
    <xf numFmtId="0" fontId="10" fillId="5" borderId="50" xfId="0" applyFont="1" applyFill="1" applyBorder="1" applyAlignment="1">
      <alignment vertical="center"/>
    </xf>
    <xf numFmtId="167" fontId="10" fillId="5" borderId="82" xfId="0" applyNumberFormat="1" applyFont="1" applyFill="1" applyBorder="1" applyAlignment="1">
      <alignment horizontal="center"/>
    </xf>
    <xf numFmtId="0" fontId="9" fillId="5" borderId="45" xfId="0" applyFont="1" applyFill="1" applyBorder="1" applyAlignment="1">
      <alignment vertical="center"/>
    </xf>
    <xf numFmtId="167" fontId="10" fillId="5" borderId="68" xfId="0" applyNumberFormat="1" applyFont="1" applyFill="1" applyBorder="1" applyAlignment="1">
      <alignment horizontal="center"/>
    </xf>
    <xf numFmtId="0" fontId="9" fillId="13" borderId="13" xfId="0" applyFont="1" applyFill="1" applyBorder="1" applyAlignment="1">
      <alignment vertical="center"/>
    </xf>
    <xf numFmtId="167" fontId="9" fillId="13" borderId="73" xfId="0" applyNumberFormat="1" applyFont="1" applyFill="1" applyBorder="1" applyAlignment="1">
      <alignment horizontal="center"/>
    </xf>
    <xf numFmtId="0" fontId="9" fillId="13" borderId="45" xfId="0" applyFont="1" applyFill="1" applyBorder="1"/>
    <xf numFmtId="167" fontId="10" fillId="13" borderId="68" xfId="0" applyNumberFormat="1" applyFont="1" applyFill="1" applyBorder="1" applyAlignment="1">
      <alignment horizontal="center"/>
    </xf>
    <xf numFmtId="167" fontId="0" fillId="14" borderId="69" xfId="0" applyNumberFormat="1" applyFill="1" applyBorder="1" applyAlignment="1">
      <alignment horizontal="center" vertical="center"/>
    </xf>
    <xf numFmtId="0" fontId="9" fillId="14" borderId="13" xfId="0" applyFont="1" applyFill="1" applyBorder="1" applyAlignment="1">
      <alignment vertical="center"/>
    </xf>
    <xf numFmtId="167" fontId="0" fillId="14" borderId="73" xfId="0" applyNumberFormat="1" applyFill="1" applyBorder="1" applyAlignment="1">
      <alignment horizontal="center" vertical="center"/>
    </xf>
    <xf numFmtId="0" fontId="10" fillId="5" borderId="3" xfId="0" applyFont="1" applyFill="1" applyBorder="1" applyAlignment="1">
      <alignment vertical="center"/>
    </xf>
    <xf numFmtId="167" fontId="10" fillId="5" borderId="63" xfId="0" applyNumberFormat="1" applyFont="1" applyFill="1" applyBorder="1" applyAlignment="1">
      <alignment horizontal="center"/>
    </xf>
    <xf numFmtId="0" fontId="9" fillId="14" borderId="60" xfId="0" applyFont="1" applyFill="1" applyBorder="1" applyAlignment="1">
      <alignment vertical="center"/>
    </xf>
    <xf numFmtId="0" fontId="9" fillId="11" borderId="13" xfId="0" applyFont="1" applyFill="1" applyBorder="1" applyAlignment="1">
      <alignment vertical="center"/>
    </xf>
    <xf numFmtId="167" fontId="9" fillId="11" borderId="73" xfId="0" applyNumberFormat="1" applyFont="1" applyFill="1" applyBorder="1" applyAlignment="1">
      <alignment horizontal="center"/>
    </xf>
    <xf numFmtId="0" fontId="9" fillId="0" borderId="24" xfId="0" applyFont="1" applyBorder="1" applyAlignment="1">
      <alignment horizontal="center"/>
    </xf>
    <xf numFmtId="0" fontId="37" fillId="0" borderId="0" xfId="0" applyFont="1"/>
    <xf numFmtId="0" fontId="0" fillId="0" borderId="79" xfId="0" applyBorder="1"/>
    <xf numFmtId="0" fontId="0" fillId="0" borderId="79" xfId="0" applyBorder="1" applyAlignment="1">
      <alignment vertical="top" wrapText="1"/>
    </xf>
    <xf numFmtId="0" fontId="0" fillId="0" borderId="79" xfId="0" applyBorder="1" applyAlignment="1">
      <alignment horizontal="left" vertical="top" wrapText="1"/>
    </xf>
    <xf numFmtId="0" fontId="15" fillId="0" borderId="84" xfId="0" applyFont="1" applyBorder="1" applyAlignment="1">
      <alignment vertical="top" wrapText="1"/>
    </xf>
    <xf numFmtId="0" fontId="15" fillId="0" borderId="77" xfId="0" applyFont="1" applyBorder="1" applyAlignment="1">
      <alignment vertical="top" wrapText="1"/>
    </xf>
    <xf numFmtId="0" fontId="0" fillId="0" borderId="77" xfId="0" applyBorder="1"/>
    <xf numFmtId="0" fontId="0" fillId="0" borderId="2" xfId="0" applyBorder="1" applyAlignment="1">
      <alignment vertical="center"/>
    </xf>
    <xf numFmtId="1" fontId="0" fillId="7" borderId="8" xfId="0" applyNumberFormat="1" applyFill="1" applyBorder="1" applyProtection="1">
      <protection locked="0"/>
    </xf>
    <xf numFmtId="0" fontId="7" fillId="0" borderId="19" xfId="0" applyFont="1" applyBorder="1"/>
    <xf numFmtId="0" fontId="0" fillId="0" borderId="20" xfId="0" applyBorder="1"/>
    <xf numFmtId="172" fontId="0" fillId="0" borderId="21" xfId="0" applyNumberFormat="1" applyBorder="1"/>
    <xf numFmtId="0" fontId="42" fillId="0" borderId="10" xfId="0" applyFont="1" applyBorder="1"/>
    <xf numFmtId="164" fontId="43" fillId="0" borderId="11" xfId="0" applyNumberFormat="1" applyFont="1" applyBorder="1"/>
    <xf numFmtId="1" fontId="7" fillId="2" borderId="21" xfId="0" applyNumberFormat="1" applyFont="1" applyFill="1" applyBorder="1"/>
    <xf numFmtId="2" fontId="0" fillId="0" borderId="1" xfId="0" applyNumberFormat="1" applyBorder="1"/>
    <xf numFmtId="2" fontId="0" fillId="0" borderId="19" xfId="0" applyNumberFormat="1" applyBorder="1"/>
    <xf numFmtId="168" fontId="0" fillId="0" borderId="6" xfId="1" applyNumberFormat="1" applyFont="1" applyFill="1" applyBorder="1" applyProtection="1"/>
    <xf numFmtId="167" fontId="29" fillId="12" borderId="1" xfId="0" applyNumberFormat="1" applyFont="1" applyFill="1" applyBorder="1" applyAlignment="1">
      <alignment horizontal="center" vertical="center"/>
    </xf>
    <xf numFmtId="0" fontId="0" fillId="7" borderId="1" xfId="0" applyFill="1" applyBorder="1" applyAlignment="1" applyProtection="1">
      <alignment horizontal="center"/>
      <protection locked="0"/>
    </xf>
    <xf numFmtId="0" fontId="20" fillId="0" borderId="1" xfId="0" applyFont="1" applyBorder="1" applyAlignment="1" applyProtection="1">
      <alignment horizontal="left"/>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0" fontId="5" fillId="0" borderId="1" xfId="0" applyFont="1" applyBorder="1" applyAlignment="1">
      <alignment horizontal="left"/>
    </xf>
    <xf numFmtId="0" fontId="5" fillId="0" borderId="1" xfId="0" applyFont="1" applyBorder="1" applyAlignment="1" applyProtection="1">
      <alignment vertical="center"/>
      <protection locked="0"/>
    </xf>
    <xf numFmtId="0" fontId="5" fillId="3" borderId="1" xfId="0" applyFont="1" applyFill="1" applyBorder="1" applyAlignment="1">
      <alignment vertical="center"/>
    </xf>
    <xf numFmtId="0" fontId="5" fillId="3" borderId="1" xfId="0" applyFont="1" applyFill="1" applyBorder="1" applyAlignment="1" applyProtection="1">
      <alignment vertical="center"/>
      <protection locked="0"/>
    </xf>
    <xf numFmtId="0" fontId="44" fillId="0" borderId="1" xfId="0" applyFont="1" applyBorder="1" applyAlignment="1">
      <alignment vertical="center" wrapText="1"/>
    </xf>
    <xf numFmtId="0" fontId="44" fillId="0" borderId="1" xfId="0" applyFont="1" applyBorder="1" applyAlignment="1">
      <alignment horizontal="center" vertical="center" wrapText="1"/>
    </xf>
    <xf numFmtId="0" fontId="45" fillId="0" borderId="1" xfId="0" applyFont="1" applyBorder="1" applyAlignment="1">
      <alignment horizontal="left" vertical="center" wrapText="1"/>
    </xf>
    <xf numFmtId="0" fontId="45" fillId="0" borderId="1" xfId="0" applyFont="1" applyBorder="1" applyAlignment="1">
      <alignment horizontal="center"/>
    </xf>
    <xf numFmtId="0" fontId="45" fillId="0" borderId="1" xfId="0" applyFont="1" applyBorder="1" applyAlignment="1">
      <alignment horizontal="center" vertical="center" wrapText="1"/>
    </xf>
    <xf numFmtId="0" fontId="45" fillId="0" borderId="1" xfId="0" applyFont="1" applyBorder="1"/>
    <xf numFmtId="0" fontId="45" fillId="0" borderId="1" xfId="0" applyFont="1" applyBorder="1" applyAlignment="1">
      <alignment horizontal="left"/>
    </xf>
    <xf numFmtId="0" fontId="45" fillId="0" borderId="1" xfId="0" applyFont="1" applyBorder="1" applyAlignment="1">
      <alignment vertical="center" wrapText="1"/>
    </xf>
    <xf numFmtId="0" fontId="49" fillId="0" borderId="1" xfId="0" applyFont="1" applyBorder="1" applyAlignment="1">
      <alignment horizontal="center" vertical="center" wrapText="1"/>
    </xf>
    <xf numFmtId="0" fontId="45" fillId="0" borderId="1" xfId="0" applyFont="1" applyBorder="1" applyAlignment="1">
      <alignment horizontal="center" vertical="center"/>
    </xf>
    <xf numFmtId="0" fontId="50" fillId="0" borderId="1" xfId="0" applyFont="1" applyBorder="1"/>
    <xf numFmtId="0" fontId="44" fillId="0" borderId="1" xfId="0" applyFont="1" applyBorder="1" applyAlignment="1">
      <alignment horizontal="center"/>
    </xf>
    <xf numFmtId="0" fontId="44" fillId="0" borderId="1" xfId="0" applyFont="1" applyBorder="1"/>
    <xf numFmtId="0" fontId="44" fillId="0" borderId="1" xfId="0" applyFont="1" applyBorder="1" applyAlignment="1">
      <alignment wrapText="1"/>
    </xf>
    <xf numFmtId="0" fontId="45" fillId="0" borderId="1" xfId="0" applyFont="1" applyBorder="1" applyAlignment="1">
      <alignment wrapText="1"/>
    </xf>
    <xf numFmtId="0" fontId="45" fillId="0" borderId="1" xfId="0" applyFont="1" applyBorder="1" applyAlignment="1">
      <alignment horizontal="center" vertical="top"/>
    </xf>
    <xf numFmtId="0" fontId="45" fillId="0" borderId="0" xfId="0" applyFont="1"/>
    <xf numFmtId="20" fontId="45" fillId="0" borderId="1" xfId="0" applyNumberFormat="1" applyFont="1" applyBorder="1"/>
    <xf numFmtId="0" fontId="44" fillId="0" borderId="1" xfId="0" applyFont="1" applyBorder="1" applyAlignment="1">
      <alignment horizontal="center" vertical="top"/>
    </xf>
    <xf numFmtId="0" fontId="44" fillId="0" borderId="1" xfId="0" applyFont="1" applyBorder="1" applyAlignment="1">
      <alignment horizontal="center" vertical="center"/>
    </xf>
    <xf numFmtId="0" fontId="5" fillId="0" borderId="0" xfId="0" applyFont="1"/>
    <xf numFmtId="0" fontId="5" fillId="0" borderId="1" xfId="0" applyFont="1" applyBorder="1"/>
    <xf numFmtId="0" fontId="9" fillId="5" borderId="1" xfId="0" applyFont="1" applyFill="1" applyBorder="1" applyAlignment="1">
      <alignment horizontal="left" wrapText="1"/>
    </xf>
    <xf numFmtId="0" fontId="5" fillId="0" borderId="1" xfId="0" applyFont="1" applyBorder="1" applyAlignment="1">
      <alignment wrapText="1"/>
    </xf>
    <xf numFmtId="0" fontId="9" fillId="0" borderId="1" xfId="0" applyFont="1" applyBorder="1" applyAlignment="1" applyProtection="1">
      <alignment wrapText="1"/>
      <protection locked="0"/>
    </xf>
    <xf numFmtId="0" fontId="5" fillId="0" borderId="1" xfId="0" applyFont="1" applyBorder="1" applyAlignment="1" applyProtection="1">
      <alignment wrapText="1"/>
      <protection locked="0"/>
    </xf>
    <xf numFmtId="0" fontId="51" fillId="0" borderId="1" xfId="3" applyFont="1" applyBorder="1" applyAlignment="1">
      <alignment wrapText="1"/>
    </xf>
    <xf numFmtId="0" fontId="5" fillId="0" borderId="1" xfId="0" applyFont="1" applyBorder="1" applyProtection="1">
      <protection locked="0"/>
    </xf>
    <xf numFmtId="0" fontId="51" fillId="0" borderId="1" xfId="3" applyFont="1" applyBorder="1" applyAlignment="1" applyProtection="1">
      <protection locked="0"/>
    </xf>
    <xf numFmtId="0" fontId="51" fillId="0" borderId="1" xfId="3" applyFont="1" applyBorder="1" applyAlignment="1" applyProtection="1">
      <alignment wrapText="1"/>
      <protection locked="0"/>
    </xf>
    <xf numFmtId="0" fontId="5" fillId="0" borderId="0" xfId="0" applyFont="1" applyProtection="1">
      <protection locked="0"/>
    </xf>
    <xf numFmtId="0" fontId="8" fillId="0" borderId="1" xfId="3" applyBorder="1" applyAlignment="1">
      <alignment wrapText="1"/>
    </xf>
    <xf numFmtId="0" fontId="9" fillId="0" borderId="8" xfId="0" applyFont="1" applyBorder="1" applyAlignment="1" applyProtection="1">
      <alignment vertical="center"/>
      <protection locked="0"/>
    </xf>
    <xf numFmtId="0" fontId="0" fillId="0" borderId="23" xfId="0" applyBorder="1" applyAlignment="1">
      <alignment horizontal="left" vertical="top" wrapText="1"/>
    </xf>
    <xf numFmtId="0" fontId="0" fillId="2" borderId="23" xfId="0" applyFill="1" applyBorder="1" applyAlignment="1">
      <alignment horizontal="left" vertical="top" wrapText="1"/>
    </xf>
    <xf numFmtId="0" fontId="0" fillId="0" borderId="34" xfId="0" applyBorder="1" applyAlignment="1">
      <alignment vertical="top" wrapText="1"/>
    </xf>
    <xf numFmtId="0" fontId="0" fillId="0" borderId="23" xfId="0" applyBorder="1" applyAlignment="1">
      <alignment vertical="top" wrapText="1"/>
    </xf>
    <xf numFmtId="0" fontId="9" fillId="3" borderId="19" xfId="0" applyFont="1" applyFill="1" applyBorder="1" applyAlignment="1" applyProtection="1">
      <alignment horizontal="center" vertical="center"/>
      <protection locked="0"/>
    </xf>
    <xf numFmtId="0" fontId="9" fillId="0" borderId="1" xfId="0" applyFont="1" applyBorder="1" applyAlignment="1" applyProtection="1">
      <alignment vertical="center"/>
      <protection locked="0"/>
    </xf>
    <xf numFmtId="0" fontId="4" fillId="0" borderId="1" xfId="0" applyFont="1" applyBorder="1" applyAlignment="1" applyProtection="1">
      <alignment vertical="center"/>
      <protection locked="0"/>
    </xf>
    <xf numFmtId="0" fontId="9" fillId="5" borderId="19" xfId="0" applyFont="1" applyFill="1" applyBorder="1" applyAlignment="1">
      <alignment horizontal="left" wrapText="1"/>
    </xf>
    <xf numFmtId="0" fontId="9" fillId="5" borderId="21" xfId="0" applyFont="1" applyFill="1" applyBorder="1" applyAlignment="1">
      <alignment horizontal="left" wrapText="1"/>
    </xf>
    <xf numFmtId="0" fontId="20" fillId="0" borderId="21" xfId="0" applyFont="1" applyBorder="1" applyAlignment="1" applyProtection="1">
      <alignment horizontal="left"/>
      <protection locked="0"/>
    </xf>
    <xf numFmtId="0" fontId="9" fillId="3" borderId="1" xfId="0" applyFont="1" applyFill="1" applyBorder="1" applyAlignment="1" applyProtection="1">
      <alignment vertical="center"/>
      <protection locked="0"/>
    </xf>
    <xf numFmtId="0" fontId="2" fillId="0" borderId="1" xfId="0" applyFont="1" applyBorder="1"/>
    <xf numFmtId="0" fontId="52" fillId="0" borderId="11" xfId="0" applyFont="1" applyBorder="1"/>
    <xf numFmtId="49" fontId="0" fillId="2" borderId="1" xfId="0" applyNumberFormat="1" applyFill="1" applyBorder="1" applyAlignment="1" applyProtection="1">
      <alignment vertical="top"/>
      <protection locked="0"/>
    </xf>
    <xf numFmtId="0" fontId="1" fillId="0" borderId="21" xfId="0" applyFont="1" applyBorder="1" applyAlignment="1">
      <alignment wrapText="1"/>
    </xf>
    <xf numFmtId="0" fontId="1" fillId="0" borderId="1" xfId="0" applyFont="1" applyBorder="1"/>
    <xf numFmtId="0" fontId="8" fillId="0" borderId="1" xfId="3" applyBorder="1"/>
    <xf numFmtId="0" fontId="1" fillId="0" borderId="1" xfId="0" applyFont="1" applyBorder="1" applyProtection="1">
      <protection locked="0"/>
    </xf>
    <xf numFmtId="0" fontId="1" fillId="0" borderId="1" xfId="0" applyFont="1" applyBorder="1" applyAlignment="1">
      <alignment horizontal="left"/>
    </xf>
    <xf numFmtId="0" fontId="1" fillId="0" borderId="1" xfId="0" applyFont="1" applyBorder="1" applyAlignment="1" applyProtection="1">
      <alignment wrapText="1"/>
      <protection locked="0"/>
    </xf>
    <xf numFmtId="0" fontId="1" fillId="0" borderId="1" xfId="0" applyFont="1" applyBorder="1" applyAlignment="1">
      <alignment wrapText="1"/>
    </xf>
    <xf numFmtId="0" fontId="1" fillId="0" borderId="1" xfId="0" applyFont="1" applyBorder="1" applyAlignment="1" applyProtection="1">
      <alignment horizontal="left"/>
      <protection locked="0"/>
    </xf>
    <xf numFmtId="0" fontId="8" fillId="0" borderId="1" xfId="3" applyBorder="1" applyProtection="1">
      <protection locked="0"/>
    </xf>
    <xf numFmtId="0" fontId="1" fillId="0" borderId="21" xfId="0" applyFont="1" applyBorder="1" applyProtection="1">
      <protection locked="0"/>
    </xf>
    <xf numFmtId="0" fontId="5" fillId="0" borderId="37" xfId="0" applyFont="1" applyBorder="1"/>
    <xf numFmtId="0" fontId="3" fillId="0" borderId="0" xfId="0" applyFont="1" applyProtection="1">
      <protection locked="0"/>
    </xf>
    <xf numFmtId="0" fontId="5" fillId="2" borderId="0" xfId="0" applyFont="1" applyFill="1" applyProtection="1">
      <protection locked="0"/>
    </xf>
    <xf numFmtId="0" fontId="3" fillId="0" borderId="0" xfId="0" applyFont="1"/>
    <xf numFmtId="0" fontId="2" fillId="0" borderId="0" xfId="0" applyFont="1"/>
    <xf numFmtId="0" fontId="1" fillId="0" borderId="1" xfId="0" applyFont="1" applyBorder="1" applyAlignment="1" applyProtection="1">
      <alignment vertical="center"/>
      <protection locked="0"/>
    </xf>
    <xf numFmtId="0" fontId="45" fillId="0" borderId="24" xfId="0" applyFont="1" applyBorder="1"/>
    <xf numFmtId="0" fontId="44" fillId="5" borderId="10" xfId="0" applyFont="1" applyFill="1" applyBorder="1" applyAlignment="1">
      <alignment horizontal="left" vertical="center"/>
    </xf>
    <xf numFmtId="0" fontId="44" fillId="5" borderId="49" xfId="0" applyFont="1" applyFill="1" applyBorder="1" applyAlignment="1">
      <alignment horizontal="center" vertical="center" wrapText="1"/>
    </xf>
    <xf numFmtId="0" fontId="44" fillId="5" borderId="50" xfId="0" applyFont="1" applyFill="1" applyBorder="1" applyAlignment="1">
      <alignment horizontal="center" vertical="center" wrapText="1"/>
    </xf>
    <xf numFmtId="0" fontId="44" fillId="11" borderId="37" xfId="0" applyFont="1" applyFill="1" applyBorder="1" applyAlignment="1">
      <alignment horizontal="center" vertical="center" wrapText="1"/>
    </xf>
    <xf numFmtId="0" fontId="44" fillId="11" borderId="51" xfId="0" applyFont="1" applyFill="1" applyBorder="1" applyAlignment="1">
      <alignment horizontal="center" vertical="center" wrapText="1"/>
    </xf>
    <xf numFmtId="0" fontId="53" fillId="0" borderId="0" xfId="0" applyFont="1" applyAlignment="1">
      <alignment vertical="center" wrapText="1"/>
    </xf>
    <xf numFmtId="0" fontId="45" fillId="0" borderId="3" xfId="0" applyFont="1" applyBorder="1"/>
    <xf numFmtId="2" fontId="45" fillId="0" borderId="16" xfId="0" applyNumberFormat="1" applyFont="1" applyBorder="1"/>
    <xf numFmtId="2" fontId="45" fillId="0" borderId="4" xfId="0" applyNumberFormat="1" applyFont="1" applyBorder="1"/>
    <xf numFmtId="0" fontId="54" fillId="0" borderId="0" xfId="0" applyFont="1"/>
    <xf numFmtId="0" fontId="45" fillId="0" borderId="11" xfId="0" applyFont="1" applyBorder="1"/>
    <xf numFmtId="2" fontId="45" fillId="0" borderId="40" xfId="0" applyNumberFormat="1" applyFont="1" applyBorder="1"/>
    <xf numFmtId="2" fontId="45" fillId="0" borderId="12" xfId="0" applyNumberFormat="1" applyFont="1" applyBorder="1"/>
    <xf numFmtId="2" fontId="45" fillId="0" borderId="19" xfId="2" applyNumberFormat="1" applyFont="1" applyBorder="1"/>
    <xf numFmtId="2" fontId="45" fillId="0" borderId="6" xfId="0" applyNumberFormat="1" applyFont="1" applyBorder="1"/>
    <xf numFmtId="0" fontId="45" fillId="0" borderId="0" xfId="0" applyFont="1" applyAlignment="1">
      <alignment horizontal="center"/>
    </xf>
    <xf numFmtId="2" fontId="45" fillId="0" borderId="19" xfId="2" applyNumberFormat="1" applyFont="1" applyFill="1" applyBorder="1"/>
    <xf numFmtId="0" fontId="27" fillId="2" borderId="7" xfId="0" applyFont="1" applyFill="1" applyBorder="1"/>
    <xf numFmtId="0" fontId="44" fillId="2" borderId="8" xfId="0" applyFont="1" applyFill="1" applyBorder="1" applyAlignment="1">
      <alignment horizontal="center"/>
    </xf>
    <xf numFmtId="0" fontId="45" fillId="2" borderId="8" xfId="0" applyFont="1" applyFill="1" applyBorder="1"/>
    <xf numFmtId="0" fontId="45" fillId="2" borderId="50" xfId="0" applyFont="1" applyFill="1" applyBorder="1" applyAlignment="1">
      <alignment horizontal="center"/>
    </xf>
    <xf numFmtId="0" fontId="45" fillId="2" borderId="50" xfId="0" applyFont="1" applyFill="1" applyBorder="1"/>
    <xf numFmtId="2" fontId="45" fillId="2" borderId="37" xfId="2" applyNumberFormat="1" applyFont="1" applyFill="1" applyBorder="1"/>
    <xf numFmtId="2" fontId="45" fillId="2" borderId="6" xfId="0" applyNumberFormat="1" applyFont="1" applyFill="1" applyBorder="1"/>
    <xf numFmtId="0" fontId="45" fillId="2" borderId="0" xfId="0" applyFont="1" applyFill="1"/>
    <xf numFmtId="0" fontId="44" fillId="0" borderId="0" xfId="0" applyFont="1" applyAlignment="1">
      <alignment horizontal="center"/>
    </xf>
    <xf numFmtId="0" fontId="45" fillId="0" borderId="13" xfId="0" applyFont="1" applyBorder="1" applyAlignment="1">
      <alignment horizontal="center"/>
    </xf>
    <xf numFmtId="0" fontId="45" fillId="0" borderId="14" xfId="0" applyFont="1" applyBorder="1"/>
    <xf numFmtId="2" fontId="45" fillId="0" borderId="14" xfId="0" applyNumberFormat="1" applyFont="1" applyBorder="1"/>
    <xf numFmtId="2" fontId="45" fillId="0" borderId="37" xfId="2" applyNumberFormat="1" applyFont="1" applyBorder="1"/>
    <xf numFmtId="0" fontId="45" fillId="0" borderId="21" xfId="0" applyFont="1" applyBorder="1"/>
    <xf numFmtId="0" fontId="54" fillId="2" borderId="0" xfId="0" applyFont="1" applyFill="1"/>
    <xf numFmtId="0" fontId="44" fillId="0" borderId="89" xfId="0" applyFont="1" applyBorder="1" applyAlignment="1">
      <alignment horizontal="center" vertical="center" wrapText="1"/>
    </xf>
    <xf numFmtId="0" fontId="44" fillId="0" borderId="50" xfId="0" applyFont="1" applyBorder="1" applyAlignment="1">
      <alignment horizontal="center" vertical="center" wrapText="1"/>
    </xf>
    <xf numFmtId="0" fontId="45" fillId="0" borderId="1" xfId="0" applyFont="1" applyBorder="1" applyAlignment="1">
      <alignment horizontal="left" vertical="center"/>
    </xf>
    <xf numFmtId="2" fontId="45" fillId="0" borderId="1" xfId="2" applyNumberFormat="1" applyFont="1" applyBorder="1"/>
    <xf numFmtId="2" fontId="45" fillId="0" borderId="40" xfId="2" applyNumberFormat="1" applyFont="1" applyBorder="1"/>
    <xf numFmtId="0" fontId="55" fillId="0" borderId="1" xfId="0" applyFont="1" applyBorder="1" applyAlignment="1">
      <alignment horizontal="center" vertical="center" wrapText="1"/>
    </xf>
    <xf numFmtId="0" fontId="56" fillId="0" borderId="1" xfId="0" applyFont="1" applyBorder="1" applyAlignment="1">
      <alignment horizontal="left" vertical="center" wrapText="1"/>
    </xf>
    <xf numFmtId="0" fontId="45" fillId="0" borderId="7" xfId="0" applyFont="1" applyBorder="1"/>
    <xf numFmtId="0" fontId="44" fillId="0" borderId="8" xfId="0" applyFont="1" applyBorder="1" applyAlignment="1">
      <alignment horizontal="center"/>
    </xf>
    <xf numFmtId="0" fontId="45" fillId="0" borderId="8" xfId="0" applyFont="1" applyBorder="1"/>
    <xf numFmtId="0" fontId="45" fillId="0" borderId="8" xfId="0" applyFont="1" applyBorder="1" applyAlignment="1">
      <alignment horizontal="center"/>
    </xf>
    <xf numFmtId="0" fontId="45" fillId="0" borderId="50" xfId="0" applyFont="1" applyBorder="1"/>
    <xf numFmtId="2" fontId="45" fillId="0" borderId="35" xfId="2" applyNumberFormat="1" applyFont="1" applyBorder="1"/>
    <xf numFmtId="2" fontId="45" fillId="0" borderId="9" xfId="0" applyNumberFormat="1" applyFont="1" applyBorder="1"/>
    <xf numFmtId="0" fontId="45" fillId="0" borderId="32" xfId="0" applyFont="1" applyBorder="1" applyAlignment="1">
      <alignment horizontal="center"/>
    </xf>
    <xf numFmtId="0" fontId="45" fillId="0" borderId="33" xfId="0" applyFont="1" applyBorder="1"/>
    <xf numFmtId="171" fontId="45" fillId="0" borderId="33" xfId="0" applyNumberFormat="1" applyFont="1" applyBorder="1"/>
    <xf numFmtId="171" fontId="45" fillId="0" borderId="34" xfId="0" applyNumberFormat="1" applyFont="1" applyBorder="1"/>
    <xf numFmtId="0" fontId="45" fillId="0" borderId="14" xfId="0" applyFont="1" applyBorder="1" applyAlignment="1">
      <alignment horizontal="center"/>
    </xf>
    <xf numFmtId="0" fontId="45" fillId="0" borderId="33" xfId="0" applyFont="1" applyBorder="1" applyAlignment="1">
      <alignment horizontal="center"/>
    </xf>
    <xf numFmtId="0" fontId="45" fillId="0" borderId="50" xfId="0" applyFont="1" applyBorder="1" applyAlignment="1">
      <alignment horizontal="center"/>
    </xf>
    <xf numFmtId="49" fontId="7" fillId="0" borderId="1" xfId="0" applyNumberFormat="1" applyFont="1" applyBorder="1" applyAlignment="1" applyProtection="1">
      <alignment horizontal="center" vertical="top" wrapText="1"/>
      <protection locked="0"/>
    </xf>
    <xf numFmtId="49" fontId="0" fillId="0" borderId="1" xfId="0" applyNumberFormat="1" applyBorder="1" applyAlignment="1" applyProtection="1">
      <alignment horizontal="center" vertical="top"/>
      <protection locked="0"/>
    </xf>
    <xf numFmtId="3" fontId="0" fillId="0" borderId="0" xfId="0" applyNumberFormat="1" applyAlignment="1">
      <alignment horizontal="center"/>
    </xf>
    <xf numFmtId="49" fontId="0" fillId="2" borderId="1" xfId="0" applyNumberFormat="1" applyFill="1" applyBorder="1" applyAlignment="1" applyProtection="1">
      <alignment horizontal="center" vertical="top"/>
      <protection locked="0"/>
    </xf>
    <xf numFmtId="49" fontId="0" fillId="0" borderId="45" xfId="0" applyNumberFormat="1" applyBorder="1" applyAlignment="1" applyProtection="1">
      <alignment horizontal="center" vertical="top"/>
      <protection locked="0"/>
    </xf>
    <xf numFmtId="49" fontId="7" fillId="0" borderId="1" xfId="0" applyNumberFormat="1" applyFont="1" applyBorder="1" applyAlignment="1" applyProtection="1">
      <alignment vertical="top"/>
      <protection locked="0"/>
    </xf>
    <xf numFmtId="0" fontId="7" fillId="0" borderId="1" xfId="0" applyFont="1" applyBorder="1" applyAlignment="1">
      <alignment horizontal="center"/>
    </xf>
    <xf numFmtId="49" fontId="7" fillId="0" borderId="1" xfId="0" applyNumberFormat="1" applyFont="1" applyBorder="1" applyAlignment="1">
      <alignment horizontal="center"/>
    </xf>
    <xf numFmtId="0" fontId="45" fillId="2" borderId="1" xfId="0" applyFont="1" applyFill="1" applyBorder="1" applyAlignment="1">
      <alignment horizontal="center" vertical="center" wrapText="1"/>
    </xf>
    <xf numFmtId="0" fontId="44" fillId="0" borderId="1" xfId="0" applyFont="1" applyBorder="1" applyAlignment="1">
      <alignment horizontal="center" wrapText="1"/>
    </xf>
    <xf numFmtId="0" fontId="45" fillId="0" borderId="1" xfId="0" applyFont="1" applyBorder="1" applyAlignment="1">
      <alignment horizontal="center" vertical="top" wrapText="1"/>
    </xf>
    <xf numFmtId="0" fontId="45" fillId="0" borderId="1" xfId="0" applyFont="1" applyBorder="1" applyAlignment="1">
      <alignment horizontal="center" wrapText="1"/>
    </xf>
    <xf numFmtId="0" fontId="45" fillId="2" borderId="1" xfId="0" applyFont="1" applyFill="1" applyBorder="1" applyAlignment="1">
      <alignment vertical="center" wrapText="1"/>
    </xf>
    <xf numFmtId="0" fontId="45" fillId="2" borderId="1" xfId="0" applyFont="1" applyFill="1" applyBorder="1" applyAlignment="1">
      <alignment horizontal="center" vertical="top"/>
    </xf>
    <xf numFmtId="0" fontId="45" fillId="2" borderId="1" xfId="0" applyFont="1" applyFill="1" applyBorder="1"/>
    <xf numFmtId="2" fontId="45" fillId="2" borderId="19" xfId="2" applyNumberFormat="1" applyFont="1" applyFill="1" applyBorder="1"/>
    <xf numFmtId="0" fontId="61" fillId="0" borderId="0" xfId="0" applyFont="1"/>
    <xf numFmtId="0" fontId="54" fillId="0" borderId="1" xfId="0" applyFont="1" applyBorder="1" applyAlignment="1">
      <alignment wrapText="1"/>
    </xf>
    <xf numFmtId="0" fontId="44" fillId="2" borderId="1" xfId="0" applyFont="1" applyFill="1" applyBorder="1" applyAlignment="1">
      <alignment wrapText="1"/>
    </xf>
    <xf numFmtId="2" fontId="45" fillId="0" borderId="19" xfId="2" applyNumberFormat="1" applyFont="1" applyBorder="1" applyAlignment="1">
      <alignment wrapText="1"/>
    </xf>
    <xf numFmtId="2" fontId="45" fillId="0" borderId="6" xfId="0" applyNumberFormat="1" applyFont="1" applyBorder="1" applyAlignment="1">
      <alignment wrapText="1"/>
    </xf>
    <xf numFmtId="0" fontId="45" fillId="0" borderId="0" xfId="0" applyFont="1" applyAlignment="1">
      <alignment wrapText="1"/>
    </xf>
    <xf numFmtId="0" fontId="45" fillId="2" borderId="3" xfId="0" applyFont="1" applyFill="1" applyBorder="1" applyAlignment="1">
      <alignment horizontal="center" vertical="center"/>
    </xf>
    <xf numFmtId="0" fontId="45" fillId="2" borderId="3" xfId="0" applyFont="1" applyFill="1" applyBorder="1"/>
    <xf numFmtId="2" fontId="45" fillId="2" borderId="1" xfId="2" applyNumberFormat="1" applyFont="1" applyFill="1" applyBorder="1"/>
    <xf numFmtId="3" fontId="54" fillId="2" borderId="1" xfId="0" applyNumberFormat="1" applyFont="1" applyFill="1" applyBorder="1" applyAlignment="1">
      <alignment horizontal="center" vertical="center"/>
    </xf>
    <xf numFmtId="0" fontId="54" fillId="0" borderId="1" xfId="0" applyFont="1" applyBorder="1" applyAlignment="1">
      <alignment vertical="center" wrapText="1"/>
    </xf>
    <xf numFmtId="0" fontId="54" fillId="0" borderId="1" xfId="0" applyFont="1" applyBorder="1"/>
    <xf numFmtId="0" fontId="54" fillId="0" borderId="1" xfId="0" applyFont="1" applyBorder="1" applyAlignment="1">
      <alignment horizontal="center"/>
    </xf>
    <xf numFmtId="0" fontId="54" fillId="0" borderId="1" xfId="0" applyFont="1" applyBorder="1" applyAlignment="1">
      <alignment horizontal="center" vertical="center" wrapText="1"/>
    </xf>
    <xf numFmtId="0" fontId="0" fillId="0" borderId="0" xfId="0" applyAlignment="1">
      <alignment horizontal="center"/>
    </xf>
    <xf numFmtId="0" fontId="0" fillId="0" borderId="30" xfId="0" applyBorder="1" applyAlignment="1">
      <alignment horizontal="center" vertical="center"/>
    </xf>
    <xf numFmtId="0" fontId="0" fillId="0" borderId="0" xfId="0" applyAlignment="1">
      <alignment horizontal="center" vertical="center"/>
    </xf>
    <xf numFmtId="0" fontId="7" fillId="0" borderId="31" xfId="0" applyFont="1" applyBorder="1" applyAlignment="1">
      <alignment horizontal="left" vertical="top" wrapText="1"/>
    </xf>
    <xf numFmtId="0" fontId="7" fillId="0" borderId="28" xfId="0" applyFont="1" applyBorder="1" applyAlignment="1">
      <alignment horizontal="left" vertical="top" wrapText="1"/>
    </xf>
    <xf numFmtId="0" fontId="0" fillId="0" borderId="0" xfId="0" applyAlignment="1">
      <alignment horizontal="left" vertical="center"/>
    </xf>
    <xf numFmtId="0" fontId="6" fillId="0" borderId="0" xfId="0" applyFont="1" applyAlignment="1">
      <alignment horizontal="left" vertical="center"/>
    </xf>
    <xf numFmtId="0" fontId="7" fillId="0" borderId="32" xfId="0" applyFont="1" applyBorder="1" applyAlignment="1">
      <alignment horizontal="left" vertical="top" wrapText="1"/>
    </xf>
    <xf numFmtId="0" fontId="7" fillId="0" borderId="34" xfId="0" applyFont="1" applyBorder="1" applyAlignment="1">
      <alignment horizontal="left" vertical="top" wrapText="1"/>
    </xf>
    <xf numFmtId="0" fontId="7" fillId="0" borderId="29" xfId="0" applyFont="1" applyBorder="1" applyAlignment="1">
      <alignment horizontal="left" vertical="top" wrapText="1"/>
    </xf>
    <xf numFmtId="0" fontId="7" fillId="0" borderId="23" xfId="0" applyFont="1" applyBorder="1" applyAlignment="1">
      <alignment horizontal="left" vertical="top" wrapText="1"/>
    </xf>
    <xf numFmtId="0" fontId="24" fillId="10" borderId="0" xfId="0" applyFont="1" applyFill="1" applyAlignment="1">
      <alignment horizontal="center"/>
    </xf>
    <xf numFmtId="0" fontId="7" fillId="2" borderId="31" xfId="0" applyFont="1" applyFill="1" applyBorder="1" applyAlignment="1">
      <alignment horizontal="left" vertical="top" wrapText="1"/>
    </xf>
    <xf numFmtId="0" fontId="7" fillId="2" borderId="28" xfId="0" applyFont="1" applyFill="1" applyBorder="1" applyAlignment="1">
      <alignment horizontal="left" vertical="top" wrapText="1"/>
    </xf>
    <xf numFmtId="0" fontId="24" fillId="0" borderId="29" xfId="0" applyFont="1" applyBorder="1" applyAlignment="1">
      <alignment horizontal="left" vertical="top" wrapText="1"/>
    </xf>
    <xf numFmtId="0" fontId="24" fillId="0" borderId="23" xfId="0" applyFont="1" applyBorder="1" applyAlignment="1">
      <alignment horizontal="left" vertical="top" wrapText="1"/>
    </xf>
    <xf numFmtId="0" fontId="7" fillId="2" borderId="29" xfId="0" applyFont="1" applyFill="1" applyBorder="1" applyAlignment="1">
      <alignment horizontal="left" vertical="top" wrapText="1"/>
    </xf>
    <xf numFmtId="0" fontId="7" fillId="2" borderId="23" xfId="0" applyFont="1" applyFill="1" applyBorder="1" applyAlignment="1">
      <alignment horizontal="left" vertical="top" wrapText="1"/>
    </xf>
    <xf numFmtId="0" fontId="7" fillId="0" borderId="30" xfId="0" applyFont="1" applyBorder="1" applyAlignment="1">
      <alignment horizontal="left" vertical="top" wrapText="1"/>
    </xf>
    <xf numFmtId="0" fontId="7" fillId="0" borderId="25" xfId="0" applyFont="1" applyBorder="1" applyAlignment="1">
      <alignment horizontal="left" vertical="top" wrapText="1"/>
    </xf>
    <xf numFmtId="0" fontId="7" fillId="2" borderId="32" xfId="0" applyFont="1" applyFill="1" applyBorder="1" applyAlignment="1">
      <alignment horizontal="left" vertical="top" wrapText="1"/>
    </xf>
    <xf numFmtId="0" fontId="7" fillId="2" borderId="34" xfId="0" applyFont="1" applyFill="1" applyBorder="1" applyAlignment="1">
      <alignment horizontal="left" vertical="top" wrapText="1"/>
    </xf>
    <xf numFmtId="0" fontId="7" fillId="5" borderId="29" xfId="0" applyFont="1" applyFill="1" applyBorder="1" applyAlignment="1">
      <alignment horizontal="left"/>
    </xf>
    <xf numFmtId="0" fontId="7" fillId="5" borderId="22" xfId="0" applyFont="1" applyFill="1" applyBorder="1" applyAlignment="1">
      <alignment horizontal="left"/>
    </xf>
    <xf numFmtId="0" fontId="7" fillId="5" borderId="23" xfId="0" applyFont="1" applyFill="1" applyBorder="1" applyAlignment="1">
      <alignment horizontal="left"/>
    </xf>
    <xf numFmtId="0" fontId="15" fillId="6" borderId="30" xfId="0" applyFont="1" applyFill="1" applyBorder="1" applyAlignment="1">
      <alignment horizontal="left" vertical="top" wrapText="1"/>
    </xf>
    <xf numFmtId="0" fontId="15" fillId="6" borderId="0" xfId="0" applyFont="1" applyFill="1" applyAlignment="1">
      <alignment horizontal="left" vertical="top" wrapText="1"/>
    </xf>
    <xf numFmtId="0" fontId="15" fillId="6" borderId="25" xfId="0" applyFont="1" applyFill="1" applyBorder="1" applyAlignment="1">
      <alignment horizontal="left" vertical="top" wrapText="1"/>
    </xf>
    <xf numFmtId="0" fontId="15" fillId="4" borderId="30" xfId="0" applyFont="1" applyFill="1" applyBorder="1" applyAlignment="1">
      <alignment horizontal="left" vertical="top" wrapText="1"/>
    </xf>
    <xf numFmtId="0" fontId="14" fillId="4" borderId="0" xfId="0" applyFont="1" applyFill="1" applyAlignment="1">
      <alignment horizontal="left" vertical="top" wrapText="1"/>
    </xf>
    <xf numFmtId="0" fontId="14" fillId="4" borderId="25" xfId="0" applyFont="1" applyFill="1" applyBorder="1" applyAlignment="1">
      <alignment horizontal="left" vertical="top" wrapText="1"/>
    </xf>
    <xf numFmtId="49" fontId="0" fillId="2" borderId="30" xfId="0" applyNumberFormat="1" applyFill="1" applyBorder="1" applyAlignment="1" applyProtection="1">
      <alignment horizontal="left" vertical="top" wrapText="1"/>
      <protection locked="0"/>
    </xf>
    <xf numFmtId="49" fontId="0" fillId="2" borderId="0" xfId="0" applyNumberFormat="1" applyFill="1" applyAlignment="1" applyProtection="1">
      <alignment horizontal="left" vertical="top" wrapText="1"/>
      <protection locked="0"/>
    </xf>
    <xf numFmtId="49" fontId="0" fillId="2" borderId="25" xfId="0" applyNumberFormat="1" applyFill="1" applyBorder="1" applyAlignment="1" applyProtection="1">
      <alignment horizontal="left" vertical="top" wrapText="1"/>
      <protection locked="0"/>
    </xf>
    <xf numFmtId="49" fontId="0" fillId="2" borderId="31" xfId="0" applyNumberFormat="1" applyFill="1" applyBorder="1" applyAlignment="1" applyProtection="1">
      <alignment horizontal="left" vertical="top" wrapText="1"/>
      <protection locked="0"/>
    </xf>
    <xf numFmtId="49" fontId="0" fillId="2" borderId="27" xfId="0" applyNumberFormat="1" applyFill="1" applyBorder="1" applyAlignment="1" applyProtection="1">
      <alignment horizontal="left" vertical="top" wrapText="1"/>
      <protection locked="0"/>
    </xf>
    <xf numFmtId="49" fontId="0" fillId="2" borderId="28" xfId="0" applyNumberFormat="1" applyFill="1" applyBorder="1" applyAlignment="1" applyProtection="1">
      <alignment horizontal="left" vertical="top" wrapText="1"/>
      <protection locked="0"/>
    </xf>
    <xf numFmtId="0" fontId="15" fillId="4" borderId="0" xfId="0" applyFont="1" applyFill="1" applyAlignment="1">
      <alignment horizontal="left" vertical="top" wrapText="1"/>
    </xf>
    <xf numFmtId="0" fontId="15" fillId="4" borderId="25" xfId="0" applyFont="1" applyFill="1" applyBorder="1" applyAlignment="1">
      <alignment horizontal="left" vertical="top" wrapText="1"/>
    </xf>
    <xf numFmtId="49" fontId="0" fillId="2" borderId="0" xfId="0" applyNumberFormat="1" applyFill="1" applyAlignment="1" applyProtection="1">
      <alignment horizontal="left" vertical="top"/>
      <protection locked="0"/>
    </xf>
    <xf numFmtId="49" fontId="0" fillId="2" borderId="25" xfId="0" applyNumberFormat="1" applyFill="1" applyBorder="1" applyAlignment="1" applyProtection="1">
      <alignment horizontal="left" vertical="top"/>
      <protection locked="0"/>
    </xf>
    <xf numFmtId="49" fontId="0" fillId="2" borderId="30" xfId="0" applyNumberFormat="1" applyFill="1" applyBorder="1" applyAlignment="1" applyProtection="1">
      <alignment horizontal="left" vertical="top"/>
      <protection locked="0"/>
    </xf>
    <xf numFmtId="49" fontId="0" fillId="2" borderId="31" xfId="0" applyNumberFormat="1" applyFill="1" applyBorder="1" applyAlignment="1" applyProtection="1">
      <alignment horizontal="left" vertical="top"/>
      <protection locked="0"/>
    </xf>
    <xf numFmtId="49" fontId="0" fillId="2" borderId="27" xfId="0" applyNumberFormat="1" applyFill="1" applyBorder="1" applyAlignment="1" applyProtection="1">
      <alignment horizontal="left" vertical="top"/>
      <protection locked="0"/>
    </xf>
    <xf numFmtId="49" fontId="0" fillId="2" borderId="28" xfId="0" applyNumberFormat="1" applyFill="1" applyBorder="1" applyAlignment="1" applyProtection="1">
      <alignment horizontal="left" vertical="top"/>
      <protection locked="0"/>
    </xf>
    <xf numFmtId="0" fontId="22" fillId="5" borderId="29" xfId="0" applyFont="1" applyFill="1" applyBorder="1" applyAlignment="1">
      <alignment horizontal="left"/>
    </xf>
    <xf numFmtId="0" fontId="23" fillId="5" borderId="22" xfId="0" applyFont="1" applyFill="1" applyBorder="1" applyAlignment="1">
      <alignment horizontal="left"/>
    </xf>
    <xf numFmtId="0" fontId="23" fillId="5" borderId="23" xfId="0" applyFont="1" applyFill="1" applyBorder="1" applyAlignment="1">
      <alignment horizontal="left"/>
    </xf>
    <xf numFmtId="0" fontId="18" fillId="5" borderId="32" xfId="0" applyFont="1" applyFill="1" applyBorder="1" applyAlignment="1">
      <alignment horizontal="center"/>
    </xf>
    <xf numFmtId="0" fontId="18" fillId="5" borderId="33" xfId="0" applyFont="1" applyFill="1" applyBorder="1" applyAlignment="1">
      <alignment horizontal="center"/>
    </xf>
    <xf numFmtId="0" fontId="18" fillId="5" borderId="34" xfId="0" applyFont="1" applyFill="1" applyBorder="1" applyAlignment="1">
      <alignment horizontal="center"/>
    </xf>
    <xf numFmtId="0" fontId="0" fillId="0" borderId="40" xfId="0" applyBorder="1" applyAlignment="1">
      <alignment horizontal="center"/>
    </xf>
    <xf numFmtId="0" fontId="0" fillId="0" borderId="48" xfId="0" applyBorder="1" applyAlignment="1">
      <alignment horizontal="center"/>
    </xf>
    <xf numFmtId="0" fontId="11" fillId="4" borderId="30" xfId="0" applyFont="1" applyFill="1" applyBorder="1" applyAlignment="1">
      <alignment horizontal="left" vertical="top" wrapText="1"/>
    </xf>
    <xf numFmtId="0" fontId="0" fillId="4" borderId="0" xfId="0" applyFill="1" applyAlignment="1">
      <alignment horizontal="left" vertical="top" wrapText="1"/>
    </xf>
    <xf numFmtId="0" fontId="0" fillId="4" borderId="25" xfId="0" applyFill="1" applyBorder="1" applyAlignment="1">
      <alignment horizontal="left" vertical="top" wrapText="1"/>
    </xf>
    <xf numFmtId="49" fontId="7" fillId="8" borderId="24" xfId="0" applyNumberFormat="1" applyFont="1" applyFill="1" applyBorder="1" applyAlignment="1" applyProtection="1">
      <alignment horizontal="center" vertical="top" wrapText="1"/>
      <protection locked="0"/>
    </xf>
    <xf numFmtId="49" fontId="7" fillId="8" borderId="46" xfId="0" applyNumberFormat="1" applyFont="1" applyFill="1" applyBorder="1" applyAlignment="1" applyProtection="1">
      <alignment horizontal="center" vertical="top" wrapText="1"/>
      <protection locked="0"/>
    </xf>
    <xf numFmtId="49" fontId="7" fillId="8" borderId="0" xfId="0" applyNumberFormat="1" applyFont="1" applyFill="1" applyAlignment="1" applyProtection="1">
      <alignment horizontal="center" vertical="top" wrapText="1"/>
      <protection locked="0"/>
    </xf>
    <xf numFmtId="0" fontId="0" fillId="0" borderId="24" xfId="0" applyBorder="1" applyAlignment="1">
      <alignment horizontal="center"/>
    </xf>
    <xf numFmtId="0" fontId="0" fillId="0" borderId="46" xfId="0" applyBorder="1" applyAlignment="1">
      <alignment horizontal="center"/>
    </xf>
    <xf numFmtId="49" fontId="0" fillId="0" borderId="30" xfId="0" applyNumberFormat="1" applyBorder="1" applyAlignment="1" applyProtection="1">
      <alignment horizontal="left" vertical="top" wrapText="1"/>
      <protection locked="0"/>
    </xf>
    <xf numFmtId="49" fontId="0" fillId="0" borderId="0" xfId="0" applyNumberFormat="1" applyAlignment="1" applyProtection="1">
      <alignment horizontal="left" vertical="top"/>
      <protection locked="0"/>
    </xf>
    <xf numFmtId="49" fontId="0" fillId="0" borderId="25" xfId="0" applyNumberFormat="1" applyBorder="1" applyAlignment="1" applyProtection="1">
      <alignment horizontal="left" vertical="top"/>
      <protection locked="0"/>
    </xf>
    <xf numFmtId="49" fontId="0" fillId="0" borderId="30" xfId="0" applyNumberFormat="1" applyBorder="1" applyAlignment="1" applyProtection="1">
      <alignment horizontal="left" vertical="top"/>
      <protection locked="0"/>
    </xf>
    <xf numFmtId="49" fontId="0" fillId="0" borderId="31"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49" fontId="0" fillId="0" borderId="28" xfId="0" applyNumberFormat="1" applyBorder="1" applyAlignment="1" applyProtection="1">
      <alignment horizontal="left" vertical="top"/>
      <protection locked="0"/>
    </xf>
    <xf numFmtId="0" fontId="24" fillId="0" borderId="33" xfId="0" applyFont="1" applyBorder="1" applyAlignment="1">
      <alignment horizontal="left"/>
    </xf>
    <xf numFmtId="49" fontId="7" fillId="8" borderId="30" xfId="0" applyNumberFormat="1" applyFont="1" applyFill="1" applyBorder="1" applyAlignment="1" applyProtection="1">
      <alignment horizontal="center" vertical="top" wrapText="1"/>
      <protection locked="0"/>
    </xf>
    <xf numFmtId="0" fontId="7" fillId="0" borderId="19" xfId="0" applyFont="1" applyBorder="1" applyAlignment="1">
      <alignment horizontal="left" vertical="top"/>
    </xf>
    <xf numFmtId="0" fontId="7" fillId="0" borderId="21" xfId="0" applyFont="1" applyBorder="1" applyAlignment="1">
      <alignment horizontal="left" vertical="top"/>
    </xf>
    <xf numFmtId="0" fontId="0" fillId="0" borderId="41" xfId="0" applyBorder="1" applyAlignment="1">
      <alignment horizontal="center"/>
    </xf>
    <xf numFmtId="0" fontId="7" fillId="0" borderId="30" xfId="0" applyFont="1" applyBorder="1" applyAlignment="1">
      <alignment horizontal="center"/>
    </xf>
    <xf numFmtId="0" fontId="7" fillId="0" borderId="46" xfId="0" applyFont="1" applyBorder="1" applyAlignment="1">
      <alignment horizontal="center"/>
    </xf>
    <xf numFmtId="0" fontId="0" fillId="0" borderId="30" xfId="0" applyBorder="1" applyAlignment="1">
      <alignment horizontal="center"/>
    </xf>
    <xf numFmtId="0" fontId="0" fillId="0" borderId="47" xfId="0" applyBorder="1" applyAlignment="1">
      <alignment horizontal="center"/>
    </xf>
    <xf numFmtId="0" fontId="9" fillId="4" borderId="1" xfId="0" applyFont="1" applyFill="1" applyBorder="1" applyAlignment="1">
      <alignment horizontal="center" wrapText="1"/>
    </xf>
    <xf numFmtId="0" fontId="9" fillId="4" borderId="19" xfId="0" applyFont="1" applyFill="1" applyBorder="1" applyAlignment="1">
      <alignment horizontal="center" wrapText="1"/>
    </xf>
    <xf numFmtId="0" fontId="48" fillId="5" borderId="1" xfId="0" applyFont="1" applyFill="1" applyBorder="1" applyAlignment="1">
      <alignment horizontal="center"/>
    </xf>
    <xf numFmtId="0" fontId="9" fillId="4" borderId="21" xfId="0" applyFont="1" applyFill="1" applyBorder="1" applyAlignment="1">
      <alignment horizontal="center" wrapTex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88" xfId="0" applyFont="1" applyFill="1" applyBorder="1" applyAlignment="1">
      <alignment horizontal="left" vertical="center" wrapText="1"/>
    </xf>
    <xf numFmtId="0" fontId="5" fillId="3" borderId="19" xfId="0" applyFont="1" applyFill="1" applyBorder="1" applyAlignment="1">
      <alignment horizontal="left" vertical="center"/>
    </xf>
    <xf numFmtId="0" fontId="5" fillId="3" borderId="20" xfId="0" applyFont="1" applyFill="1" applyBorder="1" applyAlignment="1">
      <alignment horizontal="left" vertical="center"/>
    </xf>
    <xf numFmtId="0" fontId="5" fillId="3" borderId="88" xfId="0" applyFont="1" applyFill="1" applyBorder="1" applyAlignment="1">
      <alignment horizontal="left" vertical="center"/>
    </xf>
    <xf numFmtId="0" fontId="9" fillId="3" borderId="35" xfId="0" applyFont="1" applyFill="1" applyBorder="1" applyAlignment="1">
      <alignment horizontal="left" vertical="center" wrapText="1"/>
    </xf>
    <xf numFmtId="0" fontId="9" fillId="3" borderId="61" xfId="0" applyFont="1" applyFill="1" applyBorder="1" applyAlignment="1">
      <alignment horizontal="left" vertical="center" wrapText="1"/>
    </xf>
    <xf numFmtId="0" fontId="9" fillId="3" borderId="62" xfId="0" applyFont="1" applyFill="1" applyBorder="1" applyAlignment="1">
      <alignment horizontal="left" vertical="center" wrapText="1"/>
    </xf>
    <xf numFmtId="0" fontId="41" fillId="5" borderId="55" xfId="0" applyFont="1" applyFill="1" applyBorder="1" applyAlignment="1">
      <alignment horizontal="center" vertical="center" wrapText="1"/>
    </xf>
    <xf numFmtId="0" fontId="41" fillId="5" borderId="43" xfId="0" applyFont="1" applyFill="1" applyBorder="1" applyAlignment="1">
      <alignment horizontal="center" vertical="center" wrapText="1"/>
    </xf>
    <xf numFmtId="0" fontId="41" fillId="5" borderId="44"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166" fontId="7" fillId="0" borderId="16" xfId="0" applyNumberFormat="1" applyFont="1" applyBorder="1" applyAlignment="1" applyProtection="1">
      <alignment horizontal="center" vertical="center"/>
      <protection locked="0"/>
    </xf>
    <xf numFmtId="166" fontId="7" fillId="0" borderId="70" xfId="0" applyNumberFormat="1" applyFont="1" applyBorder="1" applyAlignment="1" applyProtection="1">
      <alignment horizontal="center" vertical="center"/>
      <protection locked="0"/>
    </xf>
    <xf numFmtId="166" fontId="7" fillId="0" borderId="19" xfId="0" applyNumberFormat="1" applyFont="1" applyBorder="1" applyAlignment="1" applyProtection="1">
      <alignment horizontal="center" vertical="center"/>
      <protection locked="0"/>
    </xf>
    <xf numFmtId="166" fontId="7" fillId="0" borderId="21" xfId="0" applyNumberFormat="1" applyFont="1" applyBorder="1" applyAlignment="1" applyProtection="1">
      <alignment horizontal="center" vertical="center"/>
      <protection locked="0"/>
    </xf>
    <xf numFmtId="2" fontId="7" fillId="0" borderId="35" xfId="0" applyNumberFormat="1" applyFont="1" applyBorder="1" applyAlignment="1" applyProtection="1">
      <alignment horizontal="center" vertical="center"/>
      <protection locked="0"/>
    </xf>
    <xf numFmtId="2" fontId="7" fillId="0" borderId="36" xfId="0" applyNumberFormat="1" applyFont="1" applyBorder="1" applyAlignment="1" applyProtection="1">
      <alignment horizontal="center" vertical="center"/>
      <protection locked="0"/>
    </xf>
    <xf numFmtId="0" fontId="0" fillId="6" borderId="8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0" xfId="0" applyFill="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13" fillId="5" borderId="2" xfId="0" applyFont="1" applyFill="1" applyBorder="1" applyAlignment="1">
      <alignment horizontal="center" vertical="center" wrapText="1"/>
    </xf>
    <xf numFmtId="0" fontId="5" fillId="3" borderId="19"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88" xfId="0" applyFont="1" applyFill="1" applyBorder="1" applyAlignment="1">
      <alignment horizontal="left" vertical="center" wrapText="1"/>
    </xf>
    <xf numFmtId="0" fontId="5" fillId="3" borderId="19" xfId="0" applyFont="1" applyFill="1" applyBorder="1" applyAlignment="1" applyProtection="1">
      <alignment horizontal="center" vertical="center"/>
      <protection locked="0"/>
    </xf>
    <xf numFmtId="0" fontId="5" fillId="3" borderId="20" xfId="0" applyFont="1" applyFill="1" applyBorder="1" applyAlignment="1" applyProtection="1">
      <alignment horizontal="center" vertical="center"/>
      <protection locked="0"/>
    </xf>
    <xf numFmtId="0" fontId="5" fillId="3" borderId="88" xfId="0" applyFont="1" applyFill="1" applyBorder="1" applyAlignment="1" applyProtection="1">
      <alignment horizontal="center" vertical="center"/>
      <protection locked="0"/>
    </xf>
    <xf numFmtId="0" fontId="9" fillId="3" borderId="19" xfId="0" applyFont="1" applyFill="1" applyBorder="1" applyAlignment="1" applyProtection="1">
      <alignment horizontal="center" vertical="center"/>
      <protection locked="0"/>
    </xf>
    <xf numFmtId="0" fontId="9" fillId="3" borderId="20" xfId="0" applyFont="1" applyFill="1" applyBorder="1" applyAlignment="1" applyProtection="1">
      <alignment horizontal="center" vertical="center"/>
      <protection locked="0"/>
    </xf>
    <xf numFmtId="0" fontId="9" fillId="3" borderId="88" xfId="0" applyFont="1" applyFill="1" applyBorder="1" applyAlignment="1" applyProtection="1">
      <alignment horizontal="center" vertical="center"/>
      <protection locked="0"/>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0" fillId="6" borderId="42" xfId="0"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45" fillId="0" borderId="1" xfId="0" applyFont="1" applyBorder="1" applyAlignment="1">
      <alignment horizontal="center" vertical="center" wrapText="1"/>
    </xf>
    <xf numFmtId="0" fontId="45" fillId="2" borderId="1" xfId="0" applyFont="1" applyFill="1" applyBorder="1" applyAlignment="1">
      <alignment horizontal="center" vertical="center" wrapText="1"/>
    </xf>
    <xf numFmtId="0" fontId="44" fillId="0" borderId="1" xfId="0" applyFont="1" applyBorder="1" applyAlignment="1">
      <alignment horizontal="center" vertical="center" wrapText="1"/>
    </xf>
    <xf numFmtId="0" fontId="44" fillId="2" borderId="19" xfId="0" applyFont="1" applyFill="1" applyBorder="1" applyAlignment="1">
      <alignment horizontal="left" vertical="center" wrapText="1"/>
    </xf>
    <xf numFmtId="0" fontId="44" fillId="2" borderId="21" xfId="0" applyFont="1" applyFill="1" applyBorder="1" applyAlignment="1">
      <alignment horizontal="left" vertical="center" wrapText="1"/>
    </xf>
    <xf numFmtId="0" fontId="45" fillId="0" borderId="19" xfId="0" applyFont="1" applyBorder="1" applyAlignment="1">
      <alignment horizontal="center"/>
    </xf>
    <xf numFmtId="0" fontId="45" fillId="0" borderId="20" xfId="0" applyFont="1" applyBorder="1" applyAlignment="1">
      <alignment horizontal="center"/>
    </xf>
    <xf numFmtId="0" fontId="45" fillId="0" borderId="88" xfId="0" applyFont="1" applyBorder="1" applyAlignment="1">
      <alignment horizontal="center"/>
    </xf>
    <xf numFmtId="0" fontId="44" fillId="6" borderId="52" xfId="0" applyFont="1" applyFill="1" applyBorder="1" applyAlignment="1">
      <alignment horizontal="left"/>
    </xf>
    <xf numFmtId="0" fontId="44" fillId="6" borderId="17" xfId="0" applyFont="1" applyFill="1" applyBorder="1" applyAlignment="1">
      <alignment horizontal="left"/>
    </xf>
    <xf numFmtId="0" fontId="44" fillId="6" borderId="18" xfId="0" applyFont="1" applyFill="1" applyBorder="1" applyAlignment="1">
      <alignment horizontal="left"/>
    </xf>
    <xf numFmtId="0" fontId="27" fillId="5" borderId="53" xfId="0" applyFont="1" applyFill="1" applyBorder="1" applyAlignment="1">
      <alignment horizontal="center" vertical="center" wrapText="1"/>
    </xf>
    <xf numFmtId="0" fontId="27" fillId="5" borderId="54" xfId="0" applyFont="1" applyFill="1" applyBorder="1" applyAlignment="1">
      <alignment horizontal="center" vertical="center" wrapText="1"/>
    </xf>
    <xf numFmtId="0" fontId="7" fillId="7" borderId="19" xfId="0" applyFont="1" applyFill="1" applyBorder="1" applyAlignment="1">
      <alignment horizontal="center" vertical="center"/>
    </xf>
    <xf numFmtId="0" fontId="7" fillId="7" borderId="20" xfId="0" applyFont="1" applyFill="1" applyBorder="1" applyAlignment="1">
      <alignment horizontal="center" vertical="center"/>
    </xf>
    <xf numFmtId="0" fontId="7" fillId="7" borderId="21" xfId="0" applyFont="1" applyFill="1" applyBorder="1" applyAlignment="1">
      <alignment horizontal="center" vertical="center"/>
    </xf>
    <xf numFmtId="0" fontId="38" fillId="16" borderId="86" xfId="4" applyFont="1" applyBorder="1" applyAlignment="1">
      <alignment horizontal="left" vertical="center" wrapText="1"/>
    </xf>
    <xf numFmtId="0" fontId="38" fillId="16" borderId="87" xfId="4" applyFont="1" applyBorder="1" applyAlignment="1">
      <alignment horizontal="left" vertical="center" wrapText="1"/>
    </xf>
    <xf numFmtId="0" fontId="38" fillId="16" borderId="85" xfId="4" applyFont="1" applyBorder="1" applyAlignment="1">
      <alignment horizontal="left" vertical="center" wrapText="1"/>
    </xf>
    <xf numFmtId="0" fontId="7" fillId="0" borderId="32" xfId="0" applyFont="1" applyBorder="1" applyAlignment="1">
      <alignment horizontal="left" vertical="top"/>
    </xf>
    <xf numFmtId="0" fontId="7" fillId="0" borderId="34" xfId="0" applyFont="1" applyBorder="1" applyAlignment="1">
      <alignment horizontal="left" vertical="top"/>
    </xf>
    <xf numFmtId="0" fontId="0" fillId="0" borderId="1" xfId="0" applyBorder="1" applyAlignment="1">
      <alignment horizontal="left" vertical="top"/>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9" fillId="13" borderId="58" xfId="0" applyFont="1" applyFill="1" applyBorder="1" applyAlignment="1">
      <alignment horizontal="center" vertical="center"/>
    </xf>
    <xf numFmtId="0" fontId="9" fillId="13" borderId="10" xfId="0" applyFont="1" applyFill="1" applyBorder="1" applyAlignment="1">
      <alignment horizontal="center" vertical="center"/>
    </xf>
    <xf numFmtId="0" fontId="9" fillId="5" borderId="55" xfId="0" applyFont="1" applyFill="1" applyBorder="1" applyAlignment="1">
      <alignment horizontal="center" vertical="center"/>
    </xf>
    <xf numFmtId="0" fontId="9" fillId="5" borderId="71" xfId="0" applyFont="1" applyFill="1" applyBorder="1" applyAlignment="1">
      <alignment horizontal="center" vertical="center"/>
    </xf>
    <xf numFmtId="0" fontId="9" fillId="5" borderId="30" xfId="0" applyFont="1" applyFill="1" applyBorder="1" applyAlignment="1">
      <alignment horizontal="center" vertical="center"/>
    </xf>
    <xf numFmtId="0" fontId="9" fillId="5" borderId="10" xfId="0" applyFont="1" applyFill="1" applyBorder="1" applyAlignment="1">
      <alignment horizontal="center" vertical="center"/>
    </xf>
    <xf numFmtId="0" fontId="7" fillId="14" borderId="58" xfId="0" applyFont="1" applyFill="1" applyBorder="1" applyAlignment="1">
      <alignment horizontal="center" vertical="center"/>
    </xf>
    <xf numFmtId="0" fontId="7" fillId="14" borderId="83" xfId="0" applyFont="1" applyFill="1" applyBorder="1" applyAlignment="1">
      <alignment horizontal="center" vertical="center"/>
    </xf>
    <xf numFmtId="0" fontId="9" fillId="5" borderId="31" xfId="0" applyFont="1" applyFill="1" applyBorder="1" applyAlignment="1">
      <alignment horizontal="center" vertical="center"/>
    </xf>
    <xf numFmtId="0" fontId="9" fillId="5" borderId="27" xfId="0" applyFont="1" applyFill="1" applyBorder="1" applyAlignment="1">
      <alignment horizontal="center" vertical="center"/>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7" fillId="0" borderId="52" xfId="0" applyFont="1" applyBorder="1" applyAlignment="1">
      <alignment horizontal="center" vertical="center" wrapText="1"/>
    </xf>
    <xf numFmtId="0" fontId="7" fillId="0" borderId="17" xfId="0" applyFont="1" applyBorder="1" applyAlignment="1">
      <alignment horizontal="center" vertical="center" wrapText="1"/>
    </xf>
    <xf numFmtId="2" fontId="32" fillId="0" borderId="16" xfId="0" applyNumberFormat="1" applyFont="1" applyBorder="1" applyAlignment="1">
      <alignment horizontal="center" vertical="center"/>
    </xf>
    <xf numFmtId="2" fontId="32" fillId="0" borderId="17" xfId="0" applyNumberFormat="1" applyFont="1" applyBorder="1" applyAlignment="1">
      <alignment horizontal="center" vertical="center"/>
    </xf>
    <xf numFmtId="2" fontId="32" fillId="0" borderId="18" xfId="0" applyNumberFormat="1" applyFont="1" applyBorder="1" applyAlignment="1">
      <alignment horizontal="center" vertical="center"/>
    </xf>
    <xf numFmtId="0" fontId="11" fillId="0" borderId="31" xfId="0" applyFont="1" applyBorder="1" applyAlignment="1">
      <alignment horizontal="center" vertical="center" wrapText="1"/>
    </xf>
    <xf numFmtId="0" fontId="11" fillId="0" borderId="27" xfId="0" applyFont="1" applyBorder="1" applyAlignment="1">
      <alignment horizontal="center" vertical="center" wrapText="1"/>
    </xf>
    <xf numFmtId="1" fontId="11" fillId="0" borderId="35" xfId="0" applyNumberFormat="1" applyFont="1" applyBorder="1" applyAlignment="1">
      <alignment horizontal="center" vertical="center"/>
    </xf>
    <xf numFmtId="1" fontId="11" fillId="0" borderId="61" xfId="0" applyNumberFormat="1" applyFont="1" applyBorder="1" applyAlignment="1">
      <alignment horizontal="center" vertical="center"/>
    </xf>
    <xf numFmtId="1" fontId="11" fillId="0" borderId="62" xfId="0" applyNumberFormat="1" applyFont="1" applyBorder="1" applyAlignment="1">
      <alignment horizontal="center" vertical="center"/>
    </xf>
    <xf numFmtId="0" fontId="7" fillId="0" borderId="63" xfId="0" applyFont="1" applyBorder="1" applyAlignment="1">
      <alignment horizontal="center" vertical="center" wrapText="1"/>
    </xf>
    <xf numFmtId="0" fontId="7" fillId="0" borderId="82" xfId="0" applyFont="1" applyBorder="1" applyAlignment="1">
      <alignment horizontal="center" vertical="center" wrapText="1"/>
    </xf>
    <xf numFmtId="1" fontId="7" fillId="0" borderId="32" xfId="0" applyNumberFormat="1" applyFont="1" applyBorder="1" applyAlignment="1">
      <alignment horizontal="center" vertical="center"/>
    </xf>
    <xf numFmtId="1" fontId="7" fillId="0" borderId="33" xfId="0" applyNumberFormat="1" applyFont="1" applyBorder="1" applyAlignment="1">
      <alignment horizontal="center" vertical="center"/>
    </xf>
    <xf numFmtId="1" fontId="7" fillId="0" borderId="34" xfId="0" applyNumberFormat="1" applyFont="1" applyBorder="1" applyAlignment="1">
      <alignment horizontal="center" vertical="center"/>
    </xf>
    <xf numFmtId="0" fontId="34" fillId="16" borderId="86" xfId="4" applyBorder="1" applyAlignment="1">
      <alignment horizontal="left" vertical="center" wrapText="1"/>
    </xf>
    <xf numFmtId="0" fontId="34" fillId="16" borderId="87" xfId="4" applyBorder="1" applyAlignment="1">
      <alignment horizontal="left" vertical="center" wrapText="1"/>
    </xf>
    <xf numFmtId="0" fontId="34" fillId="16" borderId="85" xfId="4" applyBorder="1" applyAlignment="1">
      <alignment horizontal="left" vertical="center" wrapText="1"/>
    </xf>
    <xf numFmtId="0" fontId="0" fillId="0" borderId="56" xfId="0" applyBorder="1" applyAlignment="1">
      <alignment horizontal="left" vertical="top"/>
    </xf>
    <xf numFmtId="0" fontId="18" fillId="5" borderId="55" xfId="0" applyFont="1" applyFill="1" applyBorder="1" applyAlignment="1">
      <alignment horizontal="center"/>
    </xf>
    <xf numFmtId="0" fontId="18" fillId="5" borderId="43" xfId="0" applyFont="1" applyFill="1" applyBorder="1" applyAlignment="1">
      <alignment horizontal="center"/>
    </xf>
    <xf numFmtId="0" fontId="18" fillId="5" borderId="44" xfId="0" applyFont="1" applyFill="1" applyBorder="1" applyAlignment="1">
      <alignment horizontal="center"/>
    </xf>
    <xf numFmtId="0" fontId="43" fillId="0" borderId="11" xfId="0" applyFont="1" applyBorder="1" applyAlignment="1">
      <alignment horizontal="left" vertical="top"/>
    </xf>
    <xf numFmtId="0" fontId="43" fillId="0" borderId="12" xfId="0" applyFont="1" applyBorder="1" applyAlignment="1">
      <alignment horizontal="left" vertical="top"/>
    </xf>
    <xf numFmtId="0" fontId="35" fillId="16" borderId="1" xfId="4" applyFont="1" applyBorder="1" applyAlignment="1">
      <alignment horizontal="left" vertical="top"/>
    </xf>
    <xf numFmtId="167" fontId="35" fillId="16" borderId="1" xfId="4" applyNumberFormat="1" applyFont="1" applyBorder="1" applyAlignment="1" applyProtection="1">
      <alignment horizontal="center" vertical="center"/>
    </xf>
    <xf numFmtId="0" fontId="35" fillId="16" borderId="1" xfId="4" applyFont="1" applyBorder="1" applyAlignment="1" applyProtection="1">
      <alignment horizontal="center" vertical="center"/>
    </xf>
    <xf numFmtId="0" fontId="35" fillId="16" borderId="6" xfId="4" applyFont="1" applyBorder="1" applyAlignment="1" applyProtection="1">
      <alignment horizontal="center" vertical="center"/>
    </xf>
    <xf numFmtId="0" fontId="9" fillId="5" borderId="32" xfId="0" applyFont="1" applyFill="1" applyBorder="1" applyAlignment="1">
      <alignment horizontal="center"/>
    </xf>
    <xf numFmtId="0" fontId="9" fillId="5" borderId="57" xfId="0" applyFont="1" applyFill="1" applyBorder="1" applyAlignment="1">
      <alignment horizontal="center"/>
    </xf>
    <xf numFmtId="0" fontId="9" fillId="5" borderId="72" xfId="0" applyFont="1" applyFill="1" applyBorder="1" applyAlignment="1">
      <alignment horizontal="center"/>
    </xf>
    <xf numFmtId="0" fontId="9" fillId="5" borderId="33" xfId="0" applyFont="1" applyFill="1" applyBorder="1" applyAlignment="1">
      <alignment horizontal="center"/>
    </xf>
    <xf numFmtId="0" fontId="9" fillId="5" borderId="34" xfId="0" applyFont="1" applyFill="1" applyBorder="1" applyAlignment="1">
      <alignment horizont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38" fillId="16" borderId="74" xfId="4" applyFont="1" applyBorder="1" applyAlignment="1">
      <alignment horizontal="left" vertical="center" wrapText="1"/>
    </xf>
    <xf numFmtId="0" fontId="38" fillId="16" borderId="78" xfId="4" applyFont="1" applyBorder="1" applyAlignment="1">
      <alignment horizontal="left" vertical="center" wrapText="1"/>
    </xf>
    <xf numFmtId="0" fontId="38" fillId="16" borderId="0" xfId="4" applyFont="1" applyBorder="1" applyAlignment="1">
      <alignment horizontal="left" vertical="center" wrapText="1"/>
    </xf>
    <xf numFmtId="0" fontId="38" fillId="16" borderId="79" xfId="4" applyFont="1" applyBorder="1" applyAlignment="1">
      <alignment horizontal="left" vertical="center" wrapText="1"/>
    </xf>
    <xf numFmtId="0" fontId="38" fillId="16" borderId="77" xfId="4" applyFont="1" applyBorder="1" applyAlignment="1">
      <alignment horizontal="left" vertical="center" wrapText="1"/>
    </xf>
    <xf numFmtId="0" fontId="38" fillId="16" borderId="80" xfId="4" applyFont="1" applyBorder="1" applyAlignment="1">
      <alignment horizontal="left" vertical="center" wrapText="1"/>
    </xf>
    <xf numFmtId="0" fontId="34" fillId="16" borderId="74" xfId="4" applyBorder="1" applyAlignment="1">
      <alignment horizontal="left" vertical="center" wrapText="1"/>
    </xf>
    <xf numFmtId="0" fontId="34" fillId="16" borderId="78" xfId="4" applyBorder="1" applyAlignment="1">
      <alignment horizontal="left" vertical="center" wrapText="1"/>
    </xf>
    <xf numFmtId="0" fontId="34" fillId="16" borderId="0" xfId="4" applyBorder="1" applyAlignment="1">
      <alignment horizontal="left" vertical="center" wrapText="1"/>
    </xf>
    <xf numFmtId="0" fontId="34" fillId="16" borderId="79" xfId="4" applyBorder="1" applyAlignment="1">
      <alignment horizontal="left" vertical="center" wrapText="1"/>
    </xf>
    <xf numFmtId="0" fontId="34" fillId="16" borderId="75" xfId="4" applyBorder="1" applyAlignment="1">
      <alignment horizontal="left" vertical="center" wrapText="1"/>
    </xf>
    <xf numFmtId="0" fontId="34" fillId="16" borderId="76" xfId="4" applyBorder="1" applyAlignment="1">
      <alignment horizontal="left" vertical="center" wrapText="1"/>
    </xf>
    <xf numFmtId="0" fontId="34" fillId="16" borderId="77" xfId="4" applyBorder="1" applyAlignment="1">
      <alignment horizontal="left" vertical="center" wrapText="1"/>
    </xf>
    <xf numFmtId="0" fontId="34" fillId="16" borderId="80" xfId="4" applyBorder="1" applyAlignment="1">
      <alignment horizontal="left" vertical="center" wrapText="1"/>
    </xf>
    <xf numFmtId="0" fontId="9" fillId="5" borderId="13" xfId="0" applyFont="1" applyFill="1" applyBorder="1" applyAlignment="1">
      <alignment horizontal="center"/>
    </xf>
    <xf numFmtId="0" fontId="9" fillId="5" borderId="14" xfId="0" applyFont="1" applyFill="1" applyBorder="1" applyAlignment="1">
      <alignment horizontal="center"/>
    </xf>
    <xf numFmtId="0" fontId="9" fillId="5" borderId="15" xfId="0" applyFont="1" applyFill="1" applyBorder="1" applyAlignment="1">
      <alignment horizontal="center"/>
    </xf>
    <xf numFmtId="0" fontId="9" fillId="5" borderId="59" xfId="0" applyFont="1" applyFill="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9" fillId="5" borderId="52" xfId="0" applyFont="1" applyFill="1" applyBorder="1" applyAlignment="1">
      <alignment horizontal="center"/>
    </xf>
    <xf numFmtId="0" fontId="9" fillId="5" borderId="70" xfId="0" applyFont="1" applyFill="1" applyBorder="1" applyAlignment="1">
      <alignment horizontal="center"/>
    </xf>
    <xf numFmtId="0" fontId="9" fillId="5" borderId="81" xfId="0" applyFont="1" applyFill="1" applyBorder="1" applyAlignment="1">
      <alignment horizontal="center"/>
    </xf>
    <xf numFmtId="0" fontId="9" fillId="5" borderId="22" xfId="0" applyFont="1" applyFill="1" applyBorder="1" applyAlignment="1">
      <alignment horizontal="center"/>
    </xf>
    <xf numFmtId="0" fontId="9" fillId="5" borderId="23" xfId="0" applyFont="1" applyFill="1" applyBorder="1" applyAlignment="1">
      <alignment horizontal="center"/>
    </xf>
    <xf numFmtId="0" fontId="15" fillId="4" borderId="1" xfId="0" applyFont="1" applyFill="1" applyBorder="1" applyAlignment="1">
      <alignment horizontal="left" vertical="center" wrapText="1"/>
    </xf>
    <xf numFmtId="0" fontId="20" fillId="9" borderId="1" xfId="0" applyFont="1" applyFill="1" applyBorder="1" applyAlignment="1">
      <alignment horizontal="left"/>
    </xf>
    <xf numFmtId="0" fontId="39" fillId="5" borderId="1" xfId="0" applyFont="1" applyFill="1" applyBorder="1" applyAlignment="1">
      <alignment horizontal="center"/>
    </xf>
    <xf numFmtId="0" fontId="14" fillId="0" borderId="1" xfId="0" applyFont="1" applyBorder="1" applyAlignment="1">
      <alignment horizontal="left"/>
    </xf>
    <xf numFmtId="0" fontId="14" fillId="0" borderId="1" xfId="0" applyFont="1" applyBorder="1" applyAlignment="1">
      <alignment horizontal="left" vertical="center"/>
    </xf>
    <xf numFmtId="0" fontId="14" fillId="0" borderId="19" xfId="0" applyFont="1" applyBorder="1" applyAlignment="1">
      <alignment horizontal="left" vertical="top"/>
    </xf>
    <xf numFmtId="0" fontId="14" fillId="0" borderId="20" xfId="0" applyFont="1" applyBorder="1" applyAlignment="1">
      <alignment horizontal="left" vertical="top"/>
    </xf>
    <xf numFmtId="0" fontId="14" fillId="0" borderId="21" xfId="0" applyFont="1" applyBorder="1" applyAlignment="1">
      <alignment horizontal="left" vertical="top"/>
    </xf>
    <xf numFmtId="0" fontId="9" fillId="5" borderId="32" xfId="0" applyFont="1" applyFill="1" applyBorder="1" applyAlignment="1">
      <alignment horizontal="left"/>
    </xf>
    <xf numFmtId="0" fontId="9" fillId="5" borderId="33" xfId="0" applyFont="1" applyFill="1" applyBorder="1" applyAlignment="1">
      <alignment horizontal="left"/>
    </xf>
    <xf numFmtId="0" fontId="9" fillId="5" borderId="57" xfId="0" applyFont="1" applyFill="1" applyBorder="1" applyAlignment="1">
      <alignment horizontal="left"/>
    </xf>
    <xf numFmtId="0" fontId="44" fillId="0" borderId="1" xfId="0" applyFont="1" applyFill="1" applyBorder="1" applyAlignment="1">
      <alignment horizontal="left" vertical="top" wrapText="1"/>
    </xf>
    <xf numFmtId="0" fontId="62" fillId="0" borderId="1" xfId="0" applyFont="1" applyFill="1" applyBorder="1"/>
  </cellXfs>
  <cellStyles count="5">
    <cellStyle name="Lien hypertexte" xfId="3" builtinId="8"/>
    <cellStyle name="Monétaire" xfId="1" builtinId="4"/>
    <cellStyle name="Normal" xfId="0" builtinId="0"/>
    <cellStyle name="Pourcentage" xfId="2" builtinId="5"/>
    <cellStyle name="Satisfaisant" xfId="4" builtinId="26"/>
  </cellStyles>
  <dxfs count="22">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scoalirté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rensiegnés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a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twoCellAnchor>
    <xdr:from>
      <xdr:col>0</xdr:col>
      <xdr:colOff>57150</xdr:colOff>
      <xdr:row>0</xdr:row>
      <xdr:rowOff>47625</xdr:rowOff>
    </xdr:from>
    <xdr:to>
      <xdr:col>0</xdr:col>
      <xdr:colOff>923925</xdr:colOff>
      <xdr:row>0</xdr:row>
      <xdr:rowOff>811562</xdr:rowOff>
    </xdr:to>
    <xdr:pic>
      <xdr:nvPicPr>
        <xdr:cNvPr id="5" name="Image 4">
          <a:extLst>
            <a:ext uri="{FF2B5EF4-FFF2-40B4-BE49-F238E27FC236}">
              <a16:creationId xmlns:a16="http://schemas.microsoft.com/office/drawing/2014/main" id="{182FB251-3603-AF4E-A1DB-3285C06FBE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6" name="Image 5">
          <a:extLst>
            <a:ext uri="{FF2B5EF4-FFF2-40B4-BE49-F238E27FC236}">
              <a16:creationId xmlns:a16="http://schemas.microsoft.com/office/drawing/2014/main" id="{89F1F4B8-F2A6-6D45-8E0D-151069B6EAEA}"/>
            </a:ext>
          </a:extLst>
        </xdr:cNvPr>
        <xdr:cNvPicPr>
          <a:picLocks noChangeAspect="1"/>
        </xdr:cNvPicPr>
      </xdr:nvPicPr>
      <xdr:blipFill>
        <a:blip xmlns:r="http://schemas.openxmlformats.org/officeDocument/2006/relationships" r:embed="rId2"/>
        <a:stretch>
          <a:fillRect/>
        </a:stretch>
      </xdr:blipFill>
      <xdr:spPr>
        <a:xfrm>
          <a:off x="8636000" y="76200"/>
          <a:ext cx="902286" cy="688908"/>
        </a:xfrm>
        <a:prstGeom prst="rect">
          <a:avLst/>
        </a:prstGeom>
      </xdr:spPr>
    </xdr:pic>
    <xdr:clientData/>
  </xdr:twoCellAnchor>
  <xdr:twoCellAnchor>
    <xdr:from>
      <xdr:col>0</xdr:col>
      <xdr:colOff>57150</xdr:colOff>
      <xdr:row>0</xdr:row>
      <xdr:rowOff>47625</xdr:rowOff>
    </xdr:from>
    <xdr:to>
      <xdr:col>0</xdr:col>
      <xdr:colOff>923925</xdr:colOff>
      <xdr:row>0</xdr:row>
      <xdr:rowOff>811562</xdr:rowOff>
    </xdr:to>
    <xdr:pic>
      <xdr:nvPicPr>
        <xdr:cNvPr id="7" name="Image 6">
          <a:extLst>
            <a:ext uri="{FF2B5EF4-FFF2-40B4-BE49-F238E27FC236}">
              <a16:creationId xmlns:a16="http://schemas.microsoft.com/office/drawing/2014/main" id="{F8DF87DE-0211-0F4A-A45E-A83ABEAF99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8" name="Image 7">
          <a:extLst>
            <a:ext uri="{FF2B5EF4-FFF2-40B4-BE49-F238E27FC236}">
              <a16:creationId xmlns:a16="http://schemas.microsoft.com/office/drawing/2014/main" id="{F564318C-F576-8F4A-8727-02E5E7A79C32}"/>
            </a:ext>
          </a:extLst>
        </xdr:cNvPr>
        <xdr:cNvPicPr>
          <a:picLocks noChangeAspect="1"/>
        </xdr:cNvPicPr>
      </xdr:nvPicPr>
      <xdr:blipFill>
        <a:blip xmlns:r="http://schemas.openxmlformats.org/officeDocument/2006/relationships" r:embed="rId2"/>
        <a:stretch>
          <a:fillRect/>
        </a:stretch>
      </xdr:blipFill>
      <xdr:spPr>
        <a:xfrm>
          <a:off x="8636000" y="76200"/>
          <a:ext cx="902286" cy="688908"/>
        </a:xfrm>
        <a:prstGeom prst="rect">
          <a:avLst/>
        </a:prstGeom>
      </xdr:spPr>
    </xdr:pic>
    <xdr:clientData/>
  </xdr:twoCellAnchor>
  <xdr:twoCellAnchor>
    <xdr:from>
      <xdr:col>0</xdr:col>
      <xdr:colOff>57150</xdr:colOff>
      <xdr:row>0</xdr:row>
      <xdr:rowOff>47625</xdr:rowOff>
    </xdr:from>
    <xdr:to>
      <xdr:col>0</xdr:col>
      <xdr:colOff>923925</xdr:colOff>
      <xdr:row>0</xdr:row>
      <xdr:rowOff>811562</xdr:rowOff>
    </xdr:to>
    <xdr:pic>
      <xdr:nvPicPr>
        <xdr:cNvPr id="9" name="Image 8">
          <a:extLst>
            <a:ext uri="{FF2B5EF4-FFF2-40B4-BE49-F238E27FC236}">
              <a16:creationId xmlns:a16="http://schemas.microsoft.com/office/drawing/2014/main" id="{37F334A5-AB9B-4C44-9D0B-F6338F1738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10" name="Image 9">
          <a:extLst>
            <a:ext uri="{FF2B5EF4-FFF2-40B4-BE49-F238E27FC236}">
              <a16:creationId xmlns:a16="http://schemas.microsoft.com/office/drawing/2014/main" id="{D55E2734-44D3-9845-AD74-A4870DF96113}"/>
            </a:ext>
          </a:extLst>
        </xdr:cNvPr>
        <xdr:cNvPicPr>
          <a:picLocks noChangeAspect="1"/>
        </xdr:cNvPicPr>
      </xdr:nvPicPr>
      <xdr:blipFill>
        <a:blip xmlns:r="http://schemas.openxmlformats.org/officeDocument/2006/relationships" r:embed="rId2"/>
        <a:stretch>
          <a:fillRect/>
        </a:stretch>
      </xdr:blipFill>
      <xdr:spPr>
        <a:xfrm>
          <a:off x="8636000" y="76200"/>
          <a:ext cx="90228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85725</xdr:colOff>
      <xdr:row>3</xdr:row>
      <xdr:rowOff>47625</xdr:rowOff>
    </xdr:from>
    <xdr:to>
      <xdr:col>11</xdr:col>
      <xdr:colOff>704850</xdr:colOff>
      <xdr:row>3</xdr:row>
      <xdr:rowOff>171450</xdr:rowOff>
    </xdr:to>
    <xdr:sp macro="" textlink="">
      <xdr:nvSpPr>
        <xdr:cNvPr id="3" name="Flèche : droite 2">
          <a:extLst>
            <a:ext uri="{FF2B5EF4-FFF2-40B4-BE49-F238E27FC236}">
              <a16:creationId xmlns:a16="http://schemas.microsoft.com/office/drawing/2014/main" id="{0470B83E-22A0-4C74-BE25-697BEEFBAB05}"/>
            </a:ext>
          </a:extLst>
        </xdr:cNvPr>
        <xdr:cNvSpPr/>
      </xdr:nvSpPr>
      <xdr:spPr>
        <a:xfrm>
          <a:off x="13792200" y="1476375"/>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104775</xdr:colOff>
      <xdr:row>23</xdr:row>
      <xdr:rowOff>209550</xdr:rowOff>
    </xdr:from>
    <xdr:to>
      <xdr:col>8</xdr:col>
      <xdr:colOff>885825</xdr:colOff>
      <xdr:row>23</xdr:row>
      <xdr:rowOff>333375</xdr:rowOff>
    </xdr:to>
    <xdr:sp macro="" textlink="">
      <xdr:nvSpPr>
        <xdr:cNvPr id="4" name="Flèche : droite 3">
          <a:extLst>
            <a:ext uri="{FF2B5EF4-FFF2-40B4-BE49-F238E27FC236}">
              <a16:creationId xmlns:a16="http://schemas.microsoft.com/office/drawing/2014/main" id="{75BD5FEA-90F7-4B81-B607-8429E17330CC}"/>
            </a:ext>
          </a:extLst>
        </xdr:cNvPr>
        <xdr:cNvSpPr/>
      </xdr:nvSpPr>
      <xdr:spPr>
        <a:xfrm>
          <a:off x="10868025" y="6000750"/>
          <a:ext cx="781050"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95250</xdr:colOff>
      <xdr:row>14</xdr:row>
      <xdr:rowOff>38100</xdr:rowOff>
    </xdr:from>
    <xdr:to>
      <xdr:col>8</xdr:col>
      <xdr:colOff>876300</xdr:colOff>
      <xdr:row>14</xdr:row>
      <xdr:rowOff>161925</xdr:rowOff>
    </xdr:to>
    <xdr:sp macro="" textlink="">
      <xdr:nvSpPr>
        <xdr:cNvPr id="5" name="Flèche : droite 4">
          <a:extLst>
            <a:ext uri="{FF2B5EF4-FFF2-40B4-BE49-F238E27FC236}">
              <a16:creationId xmlns:a16="http://schemas.microsoft.com/office/drawing/2014/main" id="{AD4D5BA4-518B-4147-B149-692F1A852D08}"/>
            </a:ext>
          </a:extLst>
        </xdr:cNvPr>
        <xdr:cNvSpPr/>
      </xdr:nvSpPr>
      <xdr:spPr>
        <a:xfrm>
          <a:off x="10858500" y="4105275"/>
          <a:ext cx="781050"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95250</xdr:colOff>
      <xdr:row>30</xdr:row>
      <xdr:rowOff>142874</xdr:rowOff>
    </xdr:from>
    <xdr:to>
      <xdr:col>8</xdr:col>
      <xdr:colOff>952500</xdr:colOff>
      <xdr:row>30</xdr:row>
      <xdr:rowOff>285749</xdr:rowOff>
    </xdr:to>
    <xdr:sp macro="" textlink="">
      <xdr:nvSpPr>
        <xdr:cNvPr id="6" name="Flèche : droite 5">
          <a:extLst>
            <a:ext uri="{FF2B5EF4-FFF2-40B4-BE49-F238E27FC236}">
              <a16:creationId xmlns:a16="http://schemas.microsoft.com/office/drawing/2014/main" id="{54560CCF-8052-4C45-A8B4-754B550D5B48}"/>
            </a:ext>
          </a:extLst>
        </xdr:cNvPr>
        <xdr:cNvSpPr/>
      </xdr:nvSpPr>
      <xdr:spPr>
        <a:xfrm>
          <a:off x="9163050" y="7658099"/>
          <a:ext cx="2952750" cy="14287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21167</xdr:colOff>
      <xdr:row>33</xdr:row>
      <xdr:rowOff>31750</xdr:rowOff>
    </xdr:from>
    <xdr:to>
      <xdr:col>9</xdr:col>
      <xdr:colOff>994834</xdr:colOff>
      <xdr:row>33</xdr:row>
      <xdr:rowOff>185210</xdr:rowOff>
    </xdr:to>
    <xdr:sp macro="" textlink="">
      <xdr:nvSpPr>
        <xdr:cNvPr id="7" name="Flèche : droite 6">
          <a:extLst>
            <a:ext uri="{FF2B5EF4-FFF2-40B4-BE49-F238E27FC236}">
              <a16:creationId xmlns:a16="http://schemas.microsoft.com/office/drawing/2014/main" id="{7C8BC3C0-6F3B-4D1A-B514-0A0488047447}"/>
            </a:ext>
          </a:extLst>
        </xdr:cNvPr>
        <xdr:cNvSpPr/>
      </xdr:nvSpPr>
      <xdr:spPr>
        <a:xfrm>
          <a:off x="11176000" y="7789333"/>
          <a:ext cx="2021417" cy="153460"/>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ph.barriere@gmail.com" TargetMode="External"/><Relationship Id="rId13" Type="http://schemas.openxmlformats.org/officeDocument/2006/relationships/hyperlink" Target="mailto:laurent@nicefilmfestival.com" TargetMode="External"/><Relationship Id="rId18" Type="http://schemas.openxmlformats.org/officeDocument/2006/relationships/printerSettings" Target="../printerSettings/printerSettings5.bin"/><Relationship Id="rId3" Type="http://schemas.openxmlformats.org/officeDocument/2006/relationships/hyperlink" Target="mailto:Sandrine.Montin@univ-cotedazur.fr" TargetMode="External"/><Relationship Id="rId7" Type="http://schemas.openxmlformats.org/officeDocument/2006/relationships/hyperlink" Target="mailto:natacha.cyrulnik@univ-amu.fr" TargetMode="External"/><Relationship Id="rId12" Type="http://schemas.openxmlformats.org/officeDocument/2006/relationships/hyperlink" Target="mailto:guillaumelevil@gmail.com" TargetMode="External"/><Relationship Id="rId17" Type="http://schemas.openxmlformats.org/officeDocument/2006/relationships/hyperlink" Target="mailto:mavcannes@gmail.com" TargetMode="External"/><Relationship Id="rId2" Type="http://schemas.openxmlformats.org/officeDocument/2006/relationships/hyperlink" Target="mailto:Fabrice.Siriainen@univ-cotedazur.fr" TargetMode="External"/><Relationship Id="rId16" Type="http://schemas.openxmlformats.org/officeDocument/2006/relationships/hyperlink" Target="mailto:tuteur@loicnicoloff.com" TargetMode="External"/><Relationship Id="rId1" Type="http://schemas.openxmlformats.org/officeDocument/2006/relationships/hyperlink" Target="mailto:Serge.Milan@univ-cotedazur.fr" TargetMode="External"/><Relationship Id="rId6" Type="http://schemas.openxmlformats.org/officeDocument/2006/relationships/hyperlink" Target="mailto:Marc.Marti@univ-cotedazur.fr" TargetMode="External"/><Relationship Id="rId11" Type="http://schemas.openxmlformats.org/officeDocument/2006/relationships/hyperlink" Target="mailto:leslie.jacob@adastra-films.com" TargetMode="External"/><Relationship Id="rId5" Type="http://schemas.openxmlformats.org/officeDocument/2006/relationships/hyperlink" Target="mailto:Sophie.Raimond@univ-cotedazur.fr" TargetMode="External"/><Relationship Id="rId15" Type="http://schemas.openxmlformats.org/officeDocument/2006/relationships/hyperlink" Target="mailto:yannapperry@yahoo.fr" TargetMode="External"/><Relationship Id="rId10" Type="http://schemas.openxmlformats.org/officeDocument/2006/relationships/hyperlink" Target="mailto:tigoboanimation@hotmail.fr" TargetMode="External"/><Relationship Id="rId19" Type="http://schemas.openxmlformats.org/officeDocument/2006/relationships/vmlDrawing" Target="../drawings/vmlDrawing2.vml"/><Relationship Id="rId4" Type="http://schemas.openxmlformats.org/officeDocument/2006/relationships/hyperlink" Target="mailto:Laurent.Moretti@univ-cotedazur.fr" TargetMode="External"/><Relationship Id="rId9" Type="http://schemas.openxmlformats.org/officeDocument/2006/relationships/hyperlink" Target="mailto:Tigrane.minassian@adastra-films.com" TargetMode="External"/><Relationship Id="rId14" Type="http://schemas.openxmlformats.org/officeDocument/2006/relationships/hyperlink" Target="mailto:sara.wikler@icloud.com"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omments" Target="../comments1.xml"/><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topLeftCell="A8" zoomScaleNormal="100" zoomScaleSheetLayoutView="100" workbookViewId="0">
      <selection activeCell="U29" sqref="U29"/>
    </sheetView>
  </sheetViews>
  <sheetFormatPr baseColWidth="10" defaultColWidth="9.1640625" defaultRowHeight="15" x14ac:dyDescent="0.2"/>
  <cols>
    <col min="1" max="1" width="13.5" customWidth="1"/>
  </cols>
  <sheetData>
    <row r="1" spans="1:1" x14ac:dyDescent="0.2">
      <c r="A1" s="1"/>
    </row>
    <row r="23" ht="27.75" customHeight="1" x14ac:dyDescent="0.2"/>
    <row r="30" ht="129" customHeight="1" x14ac:dyDescent="0.2"/>
  </sheetData>
  <pageMargins left="0.7" right="0.7" top="0.75" bottom="0.75" header="0.3" footer="0.3"/>
  <pageSetup paperSize="9" scale="65"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zoomScaleNormal="100" workbookViewId="0">
      <selection activeCell="A3" sqref="A3:B3"/>
    </sheetView>
  </sheetViews>
  <sheetFormatPr baseColWidth="10" defaultColWidth="10.83203125" defaultRowHeight="15" x14ac:dyDescent="0.2"/>
  <cols>
    <col min="1" max="1" width="111.83203125" customWidth="1"/>
    <col min="2" max="2" width="21.6640625" customWidth="1"/>
    <col min="4" max="4" width="47.5" customWidth="1"/>
  </cols>
  <sheetData>
    <row r="1" spans="1:2" ht="68.25" customHeight="1" thickBot="1" x14ac:dyDescent="0.25">
      <c r="A1" s="36" t="s">
        <v>236</v>
      </c>
      <c r="B1" s="35"/>
    </row>
    <row r="2" spans="1:2" ht="16" thickBot="1" x14ac:dyDescent="0.25"/>
    <row r="3" spans="1:2" ht="16" thickBot="1" x14ac:dyDescent="0.25">
      <c r="A3" s="308" t="s">
        <v>346</v>
      </c>
      <c r="B3" s="309"/>
    </row>
    <row r="4" spans="1:2" ht="17" thickBot="1" x14ac:dyDescent="0.25">
      <c r="A4" s="40" t="s">
        <v>229</v>
      </c>
      <c r="B4" s="34" t="s">
        <v>154</v>
      </c>
    </row>
    <row r="5" spans="1:2" ht="17" thickBot="1" x14ac:dyDescent="0.25">
      <c r="A5" s="41" t="s">
        <v>376</v>
      </c>
      <c r="B5" s="189" t="s">
        <v>377</v>
      </c>
    </row>
    <row r="6" spans="1:2" ht="17" thickBot="1" x14ac:dyDescent="0.25">
      <c r="A6" s="42" t="s">
        <v>378</v>
      </c>
      <c r="B6" s="190" t="s">
        <v>379</v>
      </c>
    </row>
    <row r="7" spans="1:2" x14ac:dyDescent="0.2">
      <c r="A7" s="317" t="s">
        <v>450</v>
      </c>
      <c r="B7" s="318"/>
    </row>
    <row r="8" spans="1:2" ht="30" customHeight="1" x14ac:dyDescent="0.2">
      <c r="A8" s="319" t="s">
        <v>453</v>
      </c>
      <c r="B8" s="320"/>
    </row>
    <row r="9" spans="1:2" ht="30.75" customHeight="1" thickBot="1" x14ac:dyDescent="0.25">
      <c r="A9" s="304" t="s">
        <v>451</v>
      </c>
      <c r="B9" s="305"/>
    </row>
    <row r="10" spans="1:2" ht="72" customHeight="1" thickBot="1" x14ac:dyDescent="0.25">
      <c r="A10" s="321" t="s">
        <v>436</v>
      </c>
      <c r="B10" s="322"/>
    </row>
    <row r="11" spans="1:2" x14ac:dyDescent="0.2">
      <c r="A11" s="310" t="s">
        <v>347</v>
      </c>
      <c r="B11" s="311"/>
    </row>
    <row r="12" spans="1:2" ht="16" x14ac:dyDescent="0.2">
      <c r="A12" s="44" t="s">
        <v>380</v>
      </c>
      <c r="B12" t="s">
        <v>2</v>
      </c>
    </row>
    <row r="13" spans="1:2" ht="16" x14ac:dyDescent="0.2">
      <c r="A13" s="43" t="s">
        <v>381</v>
      </c>
      <c r="B13" t="s">
        <v>382</v>
      </c>
    </row>
    <row r="14" spans="1:2" ht="16" x14ac:dyDescent="0.2">
      <c r="A14" s="43" t="s">
        <v>172</v>
      </c>
      <c r="B14" t="s">
        <v>383</v>
      </c>
    </row>
    <row r="15" spans="1:2" ht="16" thickBot="1" x14ac:dyDescent="0.25">
      <c r="A15" s="304" t="s">
        <v>384</v>
      </c>
      <c r="B15" s="305"/>
    </row>
    <row r="16" spans="1:2" ht="53.25" customHeight="1" thickBot="1" x14ac:dyDescent="0.25">
      <c r="A16" s="310" t="s">
        <v>348</v>
      </c>
      <c r="B16" s="311"/>
    </row>
    <row r="17" spans="1:4" ht="21.75" customHeight="1" x14ac:dyDescent="0.2">
      <c r="A17" s="39" t="s">
        <v>385</v>
      </c>
      <c r="B17" s="37" t="s">
        <v>386</v>
      </c>
    </row>
    <row r="18" spans="1:4" ht="21.75" customHeight="1" thickBot="1" x14ac:dyDescent="0.25">
      <c r="A18" s="44" t="s">
        <v>387</v>
      </c>
      <c r="B18" s="17" t="s">
        <v>388</v>
      </c>
    </row>
    <row r="19" spans="1:4" ht="16" x14ac:dyDescent="0.2">
      <c r="A19" s="39" t="s">
        <v>227</v>
      </c>
      <c r="B19" s="49"/>
    </row>
    <row r="20" spans="1:4" ht="16" x14ac:dyDescent="0.2">
      <c r="A20" s="45" t="s">
        <v>389</v>
      </c>
      <c r="B20" s="17" t="s">
        <v>5</v>
      </c>
    </row>
    <row r="21" spans="1:4" ht="17" thickBot="1" x14ac:dyDescent="0.25">
      <c r="A21" s="46" t="s">
        <v>390</v>
      </c>
      <c r="B21" s="38" t="s">
        <v>5</v>
      </c>
    </row>
    <row r="22" spans="1:4" ht="32.25" customHeight="1" thickBot="1" x14ac:dyDescent="0.25">
      <c r="A22" s="308" t="s">
        <v>419</v>
      </c>
      <c r="B22" s="309"/>
    </row>
    <row r="23" spans="1:4" ht="27.75" customHeight="1" thickBot="1" x14ac:dyDescent="0.25">
      <c r="A23" s="308" t="s">
        <v>420</v>
      </c>
      <c r="B23" s="309"/>
    </row>
    <row r="24" spans="1:4" x14ac:dyDescent="0.2">
      <c r="A24" s="315" t="s">
        <v>349</v>
      </c>
      <c r="B24" s="316"/>
    </row>
    <row r="25" spans="1:4" ht="16" thickBot="1" x14ac:dyDescent="0.25">
      <c r="A25" s="304" t="s">
        <v>421</v>
      </c>
      <c r="B25" s="305"/>
    </row>
    <row r="26" spans="1:4" ht="17.25" customHeight="1" x14ac:dyDescent="0.2">
      <c r="A26" s="39" t="s">
        <v>391</v>
      </c>
      <c r="B26" s="187" t="s">
        <v>158</v>
      </c>
    </row>
    <row r="27" spans="1:4" ht="70.5" customHeight="1" thickBot="1" x14ac:dyDescent="0.25">
      <c r="A27" s="304" t="s">
        <v>422</v>
      </c>
      <c r="B27" s="305"/>
    </row>
    <row r="28" spans="1:4" ht="15" customHeight="1" x14ac:dyDescent="0.2">
      <c r="A28" s="39" t="s">
        <v>0</v>
      </c>
      <c r="B28" s="188" t="s">
        <v>5</v>
      </c>
      <c r="C28" s="302"/>
      <c r="D28" s="303"/>
    </row>
    <row r="29" spans="1:4" ht="16" thickBot="1" x14ac:dyDescent="0.25">
      <c r="A29" s="313" t="s">
        <v>423</v>
      </c>
      <c r="B29" s="314"/>
      <c r="C29" s="302"/>
      <c r="D29" s="303"/>
    </row>
    <row r="30" spans="1:4" ht="25.5" customHeight="1" x14ac:dyDescent="0.2">
      <c r="A30" s="310" t="s">
        <v>425</v>
      </c>
      <c r="B30" s="311"/>
    </row>
    <row r="31" spans="1:4" ht="30.75" customHeight="1" thickBot="1" x14ac:dyDescent="0.25">
      <c r="A31" s="304" t="s">
        <v>452</v>
      </c>
      <c r="B31" s="305"/>
    </row>
    <row r="32" spans="1:4" ht="46.5" customHeight="1" thickBot="1" x14ac:dyDescent="0.25">
      <c r="A32" s="308" t="s">
        <v>424</v>
      </c>
      <c r="B32" s="309"/>
    </row>
    <row r="33" spans="1:2" ht="26.25" customHeight="1" x14ac:dyDescent="0.2">
      <c r="A33" s="39" t="s">
        <v>254</v>
      </c>
      <c r="B33" s="37"/>
    </row>
    <row r="34" spans="1:2" ht="58.5" customHeight="1" thickBot="1" x14ac:dyDescent="0.25">
      <c r="A34" s="304" t="s">
        <v>231</v>
      </c>
      <c r="B34" s="305"/>
    </row>
    <row r="35" spans="1:2" ht="20.25" customHeight="1" thickBot="1" x14ac:dyDescent="0.25">
      <c r="A35" s="308" t="s">
        <v>255</v>
      </c>
      <c r="B35" s="309"/>
    </row>
    <row r="36" spans="1:2" ht="21" customHeight="1" x14ac:dyDescent="0.2">
      <c r="A36" s="39" t="s">
        <v>256</v>
      </c>
      <c r="B36" s="37"/>
    </row>
    <row r="37" spans="1:2" ht="16.5" customHeight="1" thickBot="1" x14ac:dyDescent="0.25">
      <c r="A37" s="304" t="s">
        <v>228</v>
      </c>
      <c r="B37" s="305"/>
    </row>
    <row r="39" spans="1:2" x14ac:dyDescent="0.2">
      <c r="A39" s="306" t="s">
        <v>246</v>
      </c>
      <c r="B39" s="307"/>
    </row>
    <row r="41" spans="1:2" x14ac:dyDescent="0.2">
      <c r="A41" s="312" t="s">
        <v>230</v>
      </c>
      <c r="B41" s="312"/>
    </row>
    <row r="43" spans="1:2" x14ac:dyDescent="0.2">
      <c r="A43" s="301"/>
      <c r="B43" s="301"/>
    </row>
  </sheetData>
  <mergeCells count="24">
    <mergeCell ref="A3:B3"/>
    <mergeCell ref="A7:B7"/>
    <mergeCell ref="A8:B8"/>
    <mergeCell ref="A9:B9"/>
    <mergeCell ref="A10:B10"/>
    <mergeCell ref="A11:B11"/>
    <mergeCell ref="A15:B15"/>
    <mergeCell ref="A16:B16"/>
    <mergeCell ref="A41:B41"/>
    <mergeCell ref="A29:B29"/>
    <mergeCell ref="A27:B27"/>
    <mergeCell ref="A25:B25"/>
    <mergeCell ref="A24:B24"/>
    <mergeCell ref="A23:B23"/>
    <mergeCell ref="A22:B22"/>
    <mergeCell ref="A43:B43"/>
    <mergeCell ref="C28:D29"/>
    <mergeCell ref="A37:B37"/>
    <mergeCell ref="A39:B39"/>
    <mergeCell ref="A32:B32"/>
    <mergeCell ref="A30:B30"/>
    <mergeCell ref="A31:B31"/>
    <mergeCell ref="A35:B35"/>
    <mergeCell ref="A34:B34"/>
  </mergeCells>
  <dataValidations count="5">
    <dataValidation type="list" allowBlank="1" showInputMessage="1" showErrorMessage="1" sqref="B4" xr:uid="{767C09E1-6101-294F-B46E-B3E0D2564D12}">
      <formula1>"Création, Modification, Renouvellement"</formula1>
    </dataValidation>
    <dataValidation type="list" allowBlank="1" showInputMessage="1" showErrorMessage="1" sqref="B17" xr:uid="{440B8C87-8542-A748-8221-7F45A1F05418}">
      <formula1>"Synchrone, Asynchrone"</formula1>
    </dataValidation>
    <dataValidation type="list" allowBlank="1" showInputMessage="1" showErrorMessage="1" sqref="B20:B21 B36 B28" xr:uid="{1299552E-CCF1-D54B-A466-68E9BCFACCFF}">
      <formula1>"Oui, Non"</formula1>
    </dataValidation>
    <dataValidation type="list" allowBlank="1" showInputMessage="1" showErrorMessage="1" sqref="B18" xr:uid="{B8060A14-188C-5D4A-8007-C8A1E909E7BC}">
      <formula1>"Présentiel, Distanciel, Hybride"</formula1>
    </dataValidation>
    <dataValidation type="list" allowBlank="1" showInputMessage="1" showErrorMessage="1" sqref="B33" xr:uid="{B4EF36D4-C09C-7541-ABA8-D5C70E7107D3}">
      <formula1>"Favorable, Défavorable"</formula1>
    </dataValidation>
  </dataValidations>
  <pageMargins left="0.25" right="0.25" top="0.75" bottom="0.75" header="0.3" footer="0.3"/>
  <pageSetup paperSize="9" scale="82" fitToHeight="0"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Q77"/>
  <sheetViews>
    <sheetView topLeftCell="A53" zoomScale="90" zoomScaleNormal="90" workbookViewId="0">
      <selection activeCell="D84" sqref="D84"/>
    </sheetView>
  </sheetViews>
  <sheetFormatPr baseColWidth="10" defaultColWidth="10.83203125" defaultRowHeight="15" x14ac:dyDescent="0.2"/>
  <cols>
    <col min="1" max="1" width="29.83203125" customWidth="1"/>
    <col min="2" max="2" width="23.33203125" style="50" customWidth="1"/>
    <col min="3" max="3" width="27.6640625" style="50" customWidth="1"/>
    <col min="4" max="4" width="26" style="50" customWidth="1"/>
  </cols>
  <sheetData>
    <row r="1" spans="1:17" ht="20" thickBot="1" x14ac:dyDescent="0.3">
      <c r="A1" s="349" t="s">
        <v>251</v>
      </c>
      <c r="B1" s="350"/>
      <c r="C1" s="350"/>
      <c r="D1" s="350"/>
      <c r="E1" s="350"/>
      <c r="F1" s="350"/>
      <c r="G1" s="350"/>
      <c r="H1" s="350"/>
      <c r="I1" s="350"/>
      <c r="J1" s="350"/>
      <c r="K1" s="350"/>
      <c r="L1" s="350"/>
      <c r="M1" s="350"/>
      <c r="N1" s="350"/>
      <c r="O1" s="350"/>
      <c r="P1" s="350"/>
      <c r="Q1" s="351"/>
    </row>
    <row r="2" spans="1:17" x14ac:dyDescent="0.2">
      <c r="A2" s="323" t="s">
        <v>240</v>
      </c>
      <c r="B2" s="324"/>
      <c r="C2" s="324"/>
      <c r="D2" s="324"/>
      <c r="E2" s="324"/>
      <c r="F2" s="324"/>
      <c r="G2" s="324"/>
      <c r="H2" s="324"/>
      <c r="I2" s="324"/>
      <c r="J2" s="324"/>
      <c r="K2" s="324"/>
      <c r="L2" s="324"/>
      <c r="M2" s="324"/>
      <c r="N2" s="324"/>
      <c r="O2" s="324"/>
      <c r="P2" s="324"/>
      <c r="Q2" s="325"/>
    </row>
    <row r="3" spans="1:17" ht="51" customHeight="1" x14ac:dyDescent="0.2">
      <c r="A3" s="329" t="s">
        <v>243</v>
      </c>
      <c r="B3" s="330"/>
      <c r="C3" s="330"/>
      <c r="D3" s="330"/>
      <c r="E3" s="330"/>
      <c r="F3" s="330"/>
      <c r="G3" s="330"/>
      <c r="H3" s="330"/>
      <c r="I3" s="330"/>
      <c r="J3" s="330"/>
      <c r="K3" s="330"/>
      <c r="L3" s="330"/>
      <c r="M3" s="330"/>
      <c r="N3" s="330"/>
      <c r="O3" s="330"/>
      <c r="P3" s="330"/>
      <c r="Q3" s="331"/>
    </row>
    <row r="4" spans="1:17" x14ac:dyDescent="0.2">
      <c r="A4" s="332" t="s">
        <v>435</v>
      </c>
      <c r="B4" s="340"/>
      <c r="C4" s="340"/>
      <c r="D4" s="340"/>
      <c r="E4" s="340"/>
      <c r="F4" s="340"/>
      <c r="G4" s="340"/>
      <c r="H4" s="340"/>
      <c r="I4" s="340"/>
      <c r="J4" s="340"/>
      <c r="K4" s="340"/>
      <c r="L4" s="340"/>
      <c r="M4" s="340"/>
      <c r="N4" s="340"/>
      <c r="O4" s="340"/>
      <c r="P4" s="340"/>
      <c r="Q4" s="341"/>
    </row>
    <row r="5" spans="1:17" x14ac:dyDescent="0.2">
      <c r="A5" s="342"/>
      <c r="B5" s="340"/>
      <c r="C5" s="340"/>
      <c r="D5" s="340"/>
      <c r="E5" s="340"/>
      <c r="F5" s="340"/>
      <c r="G5" s="340"/>
      <c r="H5" s="340"/>
      <c r="I5" s="340"/>
      <c r="J5" s="340"/>
      <c r="K5" s="340"/>
      <c r="L5" s="340"/>
      <c r="M5" s="340"/>
      <c r="N5" s="340"/>
      <c r="O5" s="340"/>
      <c r="P5" s="340"/>
      <c r="Q5" s="341"/>
    </row>
    <row r="6" spans="1:17" x14ac:dyDescent="0.2">
      <c r="A6" s="342"/>
      <c r="B6" s="340"/>
      <c r="C6" s="340"/>
      <c r="D6" s="340"/>
      <c r="E6" s="340"/>
      <c r="F6" s="340"/>
      <c r="G6" s="340"/>
      <c r="H6" s="340"/>
      <c r="I6" s="340"/>
      <c r="J6" s="340"/>
      <c r="K6" s="340"/>
      <c r="L6" s="340"/>
      <c r="M6" s="340"/>
      <c r="N6" s="340"/>
      <c r="O6" s="340"/>
      <c r="P6" s="340"/>
      <c r="Q6" s="341"/>
    </row>
    <row r="7" spans="1:17" x14ac:dyDescent="0.2">
      <c r="A7" s="342"/>
      <c r="B7" s="340"/>
      <c r="C7" s="340"/>
      <c r="D7" s="340"/>
      <c r="E7" s="340"/>
      <c r="F7" s="340"/>
      <c r="G7" s="340"/>
      <c r="H7" s="340"/>
      <c r="I7" s="340"/>
      <c r="J7" s="340"/>
      <c r="K7" s="340"/>
      <c r="L7" s="340"/>
      <c r="M7" s="340"/>
      <c r="N7" s="340"/>
      <c r="O7" s="340"/>
      <c r="P7" s="340"/>
      <c r="Q7" s="341"/>
    </row>
    <row r="8" spans="1:17" x14ac:dyDescent="0.2">
      <c r="A8" s="342"/>
      <c r="B8" s="340"/>
      <c r="C8" s="340"/>
      <c r="D8" s="340"/>
      <c r="E8" s="340"/>
      <c r="F8" s="340"/>
      <c r="G8" s="340"/>
      <c r="H8" s="340"/>
      <c r="I8" s="340"/>
      <c r="J8" s="340"/>
      <c r="K8" s="340"/>
      <c r="L8" s="340"/>
      <c r="M8" s="340"/>
      <c r="N8" s="340"/>
      <c r="O8" s="340"/>
      <c r="P8" s="340"/>
      <c r="Q8" s="341"/>
    </row>
    <row r="9" spans="1:17" x14ac:dyDescent="0.2">
      <c r="A9" s="342"/>
      <c r="B9" s="340"/>
      <c r="C9" s="340"/>
      <c r="D9" s="340"/>
      <c r="E9" s="340"/>
      <c r="F9" s="340"/>
      <c r="G9" s="340"/>
      <c r="H9" s="340"/>
      <c r="I9" s="340"/>
      <c r="J9" s="340"/>
      <c r="K9" s="340"/>
      <c r="L9" s="340"/>
      <c r="M9" s="340"/>
      <c r="N9" s="340"/>
      <c r="O9" s="340"/>
      <c r="P9" s="340"/>
      <c r="Q9" s="341"/>
    </row>
    <row r="10" spans="1:17" x14ac:dyDescent="0.2">
      <c r="A10" s="342"/>
      <c r="B10" s="340"/>
      <c r="C10" s="340"/>
      <c r="D10" s="340"/>
      <c r="E10" s="340"/>
      <c r="F10" s="340"/>
      <c r="G10" s="340"/>
      <c r="H10" s="340"/>
      <c r="I10" s="340"/>
      <c r="J10" s="340"/>
      <c r="K10" s="340"/>
      <c r="L10" s="340"/>
      <c r="M10" s="340"/>
      <c r="N10" s="340"/>
      <c r="O10" s="340"/>
      <c r="P10" s="340"/>
      <c r="Q10" s="341"/>
    </row>
    <row r="11" spans="1:17" x14ac:dyDescent="0.2">
      <c r="A11" s="342"/>
      <c r="B11" s="340"/>
      <c r="C11" s="340"/>
      <c r="D11" s="340"/>
      <c r="E11" s="340"/>
      <c r="F11" s="340"/>
      <c r="G11" s="340"/>
      <c r="H11" s="340"/>
      <c r="I11" s="340"/>
      <c r="J11" s="340"/>
      <c r="K11" s="340"/>
      <c r="L11" s="340"/>
      <c r="M11" s="340"/>
      <c r="N11" s="340"/>
      <c r="O11" s="340"/>
      <c r="P11" s="340"/>
      <c r="Q11" s="341"/>
    </row>
    <row r="12" spans="1:17" x14ac:dyDescent="0.2">
      <c r="A12" s="342"/>
      <c r="B12" s="340"/>
      <c r="C12" s="340"/>
      <c r="D12" s="340"/>
      <c r="E12" s="340"/>
      <c r="F12" s="340"/>
      <c r="G12" s="340"/>
      <c r="H12" s="340"/>
      <c r="I12" s="340"/>
      <c r="J12" s="340"/>
      <c r="K12" s="340"/>
      <c r="L12" s="340"/>
      <c r="M12" s="340"/>
      <c r="N12" s="340"/>
      <c r="O12" s="340"/>
      <c r="P12" s="340"/>
      <c r="Q12" s="341"/>
    </row>
    <row r="13" spans="1:17" x14ac:dyDescent="0.2">
      <c r="A13" s="342"/>
      <c r="B13" s="340"/>
      <c r="C13" s="340"/>
      <c r="D13" s="340"/>
      <c r="E13" s="340"/>
      <c r="F13" s="340"/>
      <c r="G13" s="340"/>
      <c r="H13" s="340"/>
      <c r="I13" s="340"/>
      <c r="J13" s="340"/>
      <c r="K13" s="340"/>
      <c r="L13" s="340"/>
      <c r="M13" s="340"/>
      <c r="N13" s="340"/>
      <c r="O13" s="340"/>
      <c r="P13" s="340"/>
      <c r="Q13" s="341"/>
    </row>
    <row r="14" spans="1:17" x14ac:dyDescent="0.2">
      <c r="A14" s="342"/>
      <c r="B14" s="340"/>
      <c r="C14" s="340"/>
      <c r="D14" s="340"/>
      <c r="E14" s="340"/>
      <c r="F14" s="340"/>
      <c r="G14" s="340"/>
      <c r="H14" s="340"/>
      <c r="I14" s="340"/>
      <c r="J14" s="340"/>
      <c r="K14" s="340"/>
      <c r="L14" s="340"/>
      <c r="M14" s="340"/>
      <c r="N14" s="340"/>
      <c r="O14" s="340"/>
      <c r="P14" s="340"/>
      <c r="Q14" s="341"/>
    </row>
    <row r="15" spans="1:17" x14ac:dyDescent="0.2">
      <c r="A15" s="342"/>
      <c r="B15" s="340"/>
      <c r="C15" s="340"/>
      <c r="D15" s="340"/>
      <c r="E15" s="340"/>
      <c r="F15" s="340"/>
      <c r="G15" s="340"/>
      <c r="H15" s="340"/>
      <c r="I15" s="340"/>
      <c r="J15" s="340"/>
      <c r="K15" s="340"/>
      <c r="L15" s="340"/>
      <c r="M15" s="340"/>
      <c r="N15" s="340"/>
      <c r="O15" s="340"/>
      <c r="P15" s="340"/>
      <c r="Q15" s="341"/>
    </row>
    <row r="16" spans="1:17" ht="16" thickBot="1" x14ac:dyDescent="0.25">
      <c r="A16" s="343"/>
      <c r="B16" s="344"/>
      <c r="C16" s="344"/>
      <c r="D16" s="344"/>
      <c r="E16" s="344"/>
      <c r="F16" s="344"/>
      <c r="G16" s="344"/>
      <c r="H16" s="344"/>
      <c r="I16" s="344"/>
      <c r="J16" s="344"/>
      <c r="K16" s="344"/>
      <c r="L16" s="344"/>
      <c r="M16" s="344"/>
      <c r="N16" s="344"/>
      <c r="O16" s="344"/>
      <c r="P16" s="344"/>
      <c r="Q16" s="345"/>
    </row>
    <row r="17" spans="1:17" x14ac:dyDescent="0.2">
      <c r="A17" s="323" t="s">
        <v>241</v>
      </c>
      <c r="B17" s="324"/>
      <c r="C17" s="324"/>
      <c r="D17" s="324"/>
      <c r="E17" s="324"/>
      <c r="F17" s="324"/>
      <c r="G17" s="324"/>
      <c r="H17" s="324"/>
      <c r="I17" s="324"/>
      <c r="J17" s="324"/>
      <c r="K17" s="324"/>
      <c r="L17" s="324"/>
      <c r="M17" s="324"/>
      <c r="N17" s="324"/>
      <c r="O17" s="324"/>
      <c r="P17" s="324"/>
      <c r="Q17" s="325"/>
    </row>
    <row r="18" spans="1:17" ht="31.5" customHeight="1" x14ac:dyDescent="0.2">
      <c r="A18" s="329" t="s">
        <v>239</v>
      </c>
      <c r="B18" s="338"/>
      <c r="C18" s="338"/>
      <c r="D18" s="338"/>
      <c r="E18" s="338"/>
      <c r="F18" s="338"/>
      <c r="G18" s="338"/>
      <c r="H18" s="338"/>
      <c r="I18" s="338"/>
      <c r="J18" s="338"/>
      <c r="K18" s="338"/>
      <c r="L18" s="338"/>
      <c r="M18" s="338"/>
      <c r="N18" s="338"/>
      <c r="O18" s="338"/>
      <c r="P18" s="338"/>
      <c r="Q18" s="339"/>
    </row>
    <row r="19" spans="1:17" x14ac:dyDescent="0.2">
      <c r="A19" s="332" t="s">
        <v>440</v>
      </c>
      <c r="B19" s="340"/>
      <c r="C19" s="340"/>
      <c r="D19" s="340"/>
      <c r="E19" s="340"/>
      <c r="F19" s="340"/>
      <c r="G19" s="340"/>
      <c r="H19" s="340"/>
      <c r="I19" s="340"/>
      <c r="J19" s="340"/>
      <c r="K19" s="340"/>
      <c r="L19" s="340"/>
      <c r="M19" s="340"/>
      <c r="N19" s="340"/>
      <c r="O19" s="340"/>
      <c r="P19" s="340"/>
      <c r="Q19" s="341"/>
    </row>
    <row r="20" spans="1:17" x14ac:dyDescent="0.2">
      <c r="A20" s="342"/>
      <c r="B20" s="340"/>
      <c r="C20" s="340"/>
      <c r="D20" s="340"/>
      <c r="E20" s="340"/>
      <c r="F20" s="340"/>
      <c r="G20" s="340"/>
      <c r="H20" s="340"/>
      <c r="I20" s="340"/>
      <c r="J20" s="340"/>
      <c r="K20" s="340"/>
      <c r="L20" s="340"/>
      <c r="M20" s="340"/>
      <c r="N20" s="340"/>
      <c r="O20" s="340"/>
      <c r="P20" s="340"/>
      <c r="Q20" s="341"/>
    </row>
    <row r="21" spans="1:17" x14ac:dyDescent="0.2">
      <c r="A21" s="342"/>
      <c r="B21" s="340"/>
      <c r="C21" s="340"/>
      <c r="D21" s="340"/>
      <c r="E21" s="340"/>
      <c r="F21" s="340"/>
      <c r="G21" s="340"/>
      <c r="H21" s="340"/>
      <c r="I21" s="340"/>
      <c r="J21" s="340"/>
      <c r="K21" s="340"/>
      <c r="L21" s="340"/>
      <c r="M21" s="340"/>
      <c r="N21" s="340"/>
      <c r="O21" s="340"/>
      <c r="P21" s="340"/>
      <c r="Q21" s="341"/>
    </row>
    <row r="22" spans="1:17" x14ac:dyDescent="0.2">
      <c r="A22" s="342"/>
      <c r="B22" s="340"/>
      <c r="C22" s="340"/>
      <c r="D22" s="340"/>
      <c r="E22" s="340"/>
      <c r="F22" s="340"/>
      <c r="G22" s="340"/>
      <c r="H22" s="340"/>
      <c r="I22" s="340"/>
      <c r="J22" s="340"/>
      <c r="K22" s="340"/>
      <c r="L22" s="340"/>
      <c r="M22" s="340"/>
      <c r="N22" s="340"/>
      <c r="O22" s="340"/>
      <c r="P22" s="340"/>
      <c r="Q22" s="341"/>
    </row>
    <row r="23" spans="1:17" x14ac:dyDescent="0.2">
      <c r="A23" s="342"/>
      <c r="B23" s="340"/>
      <c r="C23" s="340"/>
      <c r="D23" s="340"/>
      <c r="E23" s="340"/>
      <c r="F23" s="340"/>
      <c r="G23" s="340"/>
      <c r="H23" s="340"/>
      <c r="I23" s="340"/>
      <c r="J23" s="340"/>
      <c r="K23" s="340"/>
      <c r="L23" s="340"/>
      <c r="M23" s="340"/>
      <c r="N23" s="340"/>
      <c r="O23" s="340"/>
      <c r="P23" s="340"/>
      <c r="Q23" s="341"/>
    </row>
    <row r="24" spans="1:17" x14ac:dyDescent="0.2">
      <c r="A24" s="342"/>
      <c r="B24" s="340"/>
      <c r="C24" s="340"/>
      <c r="D24" s="340"/>
      <c r="E24" s="340"/>
      <c r="F24" s="340"/>
      <c r="G24" s="340"/>
      <c r="H24" s="340"/>
      <c r="I24" s="340"/>
      <c r="J24" s="340"/>
      <c r="K24" s="340"/>
      <c r="L24" s="340"/>
      <c r="M24" s="340"/>
      <c r="N24" s="340"/>
      <c r="O24" s="340"/>
      <c r="P24" s="340"/>
      <c r="Q24" s="341"/>
    </row>
    <row r="25" spans="1:17" x14ac:dyDescent="0.2">
      <c r="A25" s="342"/>
      <c r="B25" s="340"/>
      <c r="C25" s="340"/>
      <c r="D25" s="340"/>
      <c r="E25" s="340"/>
      <c r="F25" s="340"/>
      <c r="G25" s="340"/>
      <c r="H25" s="340"/>
      <c r="I25" s="340"/>
      <c r="J25" s="340"/>
      <c r="K25" s="340"/>
      <c r="L25" s="340"/>
      <c r="M25" s="340"/>
      <c r="N25" s="340"/>
      <c r="O25" s="340"/>
      <c r="P25" s="340"/>
      <c r="Q25" s="341"/>
    </row>
    <row r="26" spans="1:17" x14ac:dyDescent="0.2">
      <c r="A26" s="342"/>
      <c r="B26" s="340"/>
      <c r="C26" s="340"/>
      <c r="D26" s="340"/>
      <c r="E26" s="340"/>
      <c r="F26" s="340"/>
      <c r="G26" s="340"/>
      <c r="H26" s="340"/>
      <c r="I26" s="340"/>
      <c r="J26" s="340"/>
      <c r="K26" s="340"/>
      <c r="L26" s="340"/>
      <c r="M26" s="340"/>
      <c r="N26" s="340"/>
      <c r="O26" s="340"/>
      <c r="P26" s="340"/>
      <c r="Q26" s="341"/>
    </row>
    <row r="27" spans="1:17" x14ac:dyDescent="0.2">
      <c r="A27" s="342"/>
      <c r="B27" s="340"/>
      <c r="C27" s="340"/>
      <c r="D27" s="340"/>
      <c r="E27" s="340"/>
      <c r="F27" s="340"/>
      <c r="G27" s="340"/>
      <c r="H27" s="340"/>
      <c r="I27" s="340"/>
      <c r="J27" s="340"/>
      <c r="K27" s="340"/>
      <c r="L27" s="340"/>
      <c r="M27" s="340"/>
      <c r="N27" s="340"/>
      <c r="O27" s="340"/>
      <c r="P27" s="340"/>
      <c r="Q27" s="341"/>
    </row>
    <row r="28" spans="1:17" x14ac:dyDescent="0.2">
      <c r="A28" s="342"/>
      <c r="B28" s="340"/>
      <c r="C28" s="340"/>
      <c r="D28" s="340"/>
      <c r="E28" s="340"/>
      <c r="F28" s="340"/>
      <c r="G28" s="340"/>
      <c r="H28" s="340"/>
      <c r="I28" s="340"/>
      <c r="J28" s="340"/>
      <c r="K28" s="340"/>
      <c r="L28" s="340"/>
      <c r="M28" s="340"/>
      <c r="N28" s="340"/>
      <c r="O28" s="340"/>
      <c r="P28" s="340"/>
      <c r="Q28" s="341"/>
    </row>
    <row r="29" spans="1:17" x14ac:dyDescent="0.2">
      <c r="A29" s="342"/>
      <c r="B29" s="340"/>
      <c r="C29" s="340"/>
      <c r="D29" s="340"/>
      <c r="E29" s="340"/>
      <c r="F29" s="340"/>
      <c r="G29" s="340"/>
      <c r="H29" s="340"/>
      <c r="I29" s="340"/>
      <c r="J29" s="340"/>
      <c r="K29" s="340"/>
      <c r="L29" s="340"/>
      <c r="M29" s="340"/>
      <c r="N29" s="340"/>
      <c r="O29" s="340"/>
      <c r="P29" s="340"/>
      <c r="Q29" s="341"/>
    </row>
    <row r="30" spans="1:17" x14ac:dyDescent="0.2">
      <c r="A30" s="342"/>
      <c r="B30" s="340"/>
      <c r="C30" s="340"/>
      <c r="D30" s="340"/>
      <c r="E30" s="340"/>
      <c r="F30" s="340"/>
      <c r="G30" s="340"/>
      <c r="H30" s="340"/>
      <c r="I30" s="340"/>
      <c r="J30" s="340"/>
      <c r="K30" s="340"/>
      <c r="L30" s="340"/>
      <c r="M30" s="340"/>
      <c r="N30" s="340"/>
      <c r="O30" s="340"/>
      <c r="P30" s="340"/>
      <c r="Q30" s="341"/>
    </row>
    <row r="31" spans="1:17" ht="16" thickBot="1" x14ac:dyDescent="0.25">
      <c r="A31" s="343"/>
      <c r="B31" s="344"/>
      <c r="C31" s="344"/>
      <c r="D31" s="344"/>
      <c r="E31" s="344"/>
      <c r="F31" s="344"/>
      <c r="G31" s="344"/>
      <c r="H31" s="344"/>
      <c r="I31" s="344"/>
      <c r="J31" s="344"/>
      <c r="K31" s="344"/>
      <c r="L31" s="344"/>
      <c r="M31" s="344"/>
      <c r="N31" s="344"/>
      <c r="O31" s="344"/>
      <c r="P31" s="344"/>
      <c r="Q31" s="345"/>
    </row>
    <row r="32" spans="1:17" x14ac:dyDescent="0.2">
      <c r="A32" s="323" t="s">
        <v>242</v>
      </c>
      <c r="B32" s="324"/>
      <c r="C32" s="324"/>
      <c r="D32" s="324"/>
      <c r="E32" s="324"/>
      <c r="F32" s="324"/>
      <c r="G32" s="324"/>
      <c r="H32" s="324"/>
      <c r="I32" s="324"/>
      <c r="J32" s="324"/>
      <c r="K32" s="324"/>
      <c r="L32" s="324"/>
      <c r="M32" s="324"/>
      <c r="N32" s="324"/>
      <c r="O32" s="324"/>
      <c r="P32" s="324"/>
      <c r="Q32" s="325"/>
    </row>
    <row r="33" spans="1:17" ht="20.25" customHeight="1" x14ac:dyDescent="0.2">
      <c r="A33" s="329" t="s">
        <v>237</v>
      </c>
      <c r="B33" s="330"/>
      <c r="C33" s="330"/>
      <c r="D33" s="330"/>
      <c r="E33" s="330"/>
      <c r="F33" s="330"/>
      <c r="G33" s="330"/>
      <c r="H33" s="330"/>
      <c r="I33" s="330"/>
      <c r="J33" s="330"/>
      <c r="K33" s="330"/>
      <c r="L33" s="330"/>
      <c r="M33" s="330"/>
      <c r="N33" s="330"/>
      <c r="O33" s="330"/>
      <c r="P33" s="330"/>
      <c r="Q33" s="331"/>
    </row>
    <row r="34" spans="1:17" x14ac:dyDescent="0.2">
      <c r="A34" s="332" t="s">
        <v>364</v>
      </c>
      <c r="B34" s="340"/>
      <c r="C34" s="340"/>
      <c r="D34" s="340"/>
      <c r="E34" s="340"/>
      <c r="F34" s="340"/>
      <c r="G34" s="340"/>
      <c r="H34" s="340"/>
      <c r="I34" s="340"/>
      <c r="J34" s="340"/>
      <c r="K34" s="340"/>
      <c r="L34" s="340"/>
      <c r="M34" s="340"/>
      <c r="N34" s="340"/>
      <c r="O34" s="340"/>
      <c r="P34" s="340"/>
      <c r="Q34" s="341"/>
    </row>
    <row r="35" spans="1:17" x14ac:dyDescent="0.2">
      <c r="A35" s="342"/>
      <c r="B35" s="340"/>
      <c r="C35" s="340"/>
      <c r="D35" s="340"/>
      <c r="E35" s="340"/>
      <c r="F35" s="340"/>
      <c r="G35" s="340"/>
      <c r="H35" s="340"/>
      <c r="I35" s="340"/>
      <c r="J35" s="340"/>
      <c r="K35" s="340"/>
      <c r="L35" s="340"/>
      <c r="M35" s="340"/>
      <c r="N35" s="340"/>
      <c r="O35" s="340"/>
      <c r="P35" s="340"/>
      <c r="Q35" s="341"/>
    </row>
    <row r="36" spans="1:17" x14ac:dyDescent="0.2">
      <c r="A36" s="342"/>
      <c r="B36" s="340"/>
      <c r="C36" s="340"/>
      <c r="D36" s="340"/>
      <c r="E36" s="340"/>
      <c r="F36" s="340"/>
      <c r="G36" s="340"/>
      <c r="H36" s="340"/>
      <c r="I36" s="340"/>
      <c r="J36" s="340"/>
      <c r="K36" s="340"/>
      <c r="L36" s="340"/>
      <c r="M36" s="340"/>
      <c r="N36" s="340"/>
      <c r="O36" s="340"/>
      <c r="P36" s="340"/>
      <c r="Q36" s="341"/>
    </row>
    <row r="37" spans="1:17" x14ac:dyDescent="0.2">
      <c r="A37" s="342"/>
      <c r="B37" s="340"/>
      <c r="C37" s="340"/>
      <c r="D37" s="340"/>
      <c r="E37" s="340"/>
      <c r="F37" s="340"/>
      <c r="G37" s="340"/>
      <c r="H37" s="340"/>
      <c r="I37" s="340"/>
      <c r="J37" s="340"/>
      <c r="K37" s="340"/>
      <c r="L37" s="340"/>
      <c r="M37" s="340"/>
      <c r="N37" s="340"/>
      <c r="O37" s="340"/>
      <c r="P37" s="340"/>
      <c r="Q37" s="341"/>
    </row>
    <row r="38" spans="1:17" x14ac:dyDescent="0.2">
      <c r="A38" s="342"/>
      <c r="B38" s="340"/>
      <c r="C38" s="340"/>
      <c r="D38" s="340"/>
      <c r="E38" s="340"/>
      <c r="F38" s="340"/>
      <c r="G38" s="340"/>
      <c r="H38" s="340"/>
      <c r="I38" s="340"/>
      <c r="J38" s="340"/>
      <c r="K38" s="340"/>
      <c r="L38" s="340"/>
      <c r="M38" s="340"/>
      <c r="N38" s="340"/>
      <c r="O38" s="340"/>
      <c r="P38" s="340"/>
      <c r="Q38" s="341"/>
    </row>
    <row r="39" spans="1:17" x14ac:dyDescent="0.2">
      <c r="A39" s="342"/>
      <c r="B39" s="340"/>
      <c r="C39" s="340"/>
      <c r="D39" s="340"/>
      <c r="E39" s="340"/>
      <c r="F39" s="340"/>
      <c r="G39" s="340"/>
      <c r="H39" s="340"/>
      <c r="I39" s="340"/>
      <c r="J39" s="340"/>
      <c r="K39" s="340"/>
      <c r="L39" s="340"/>
      <c r="M39" s="340"/>
      <c r="N39" s="340"/>
      <c r="O39" s="340"/>
      <c r="P39" s="340"/>
      <c r="Q39" s="341"/>
    </row>
    <row r="40" spans="1:17" x14ac:dyDescent="0.2">
      <c r="A40" s="342"/>
      <c r="B40" s="340"/>
      <c r="C40" s="340"/>
      <c r="D40" s="340"/>
      <c r="E40" s="340"/>
      <c r="F40" s="340"/>
      <c r="G40" s="340"/>
      <c r="H40" s="340"/>
      <c r="I40" s="340"/>
      <c r="J40" s="340"/>
      <c r="K40" s="340"/>
      <c r="L40" s="340"/>
      <c r="M40" s="340"/>
      <c r="N40" s="340"/>
      <c r="O40" s="340"/>
      <c r="P40" s="340"/>
      <c r="Q40" s="341"/>
    </row>
    <row r="41" spans="1:17" x14ac:dyDescent="0.2">
      <c r="A41" s="342"/>
      <c r="B41" s="340"/>
      <c r="C41" s="340"/>
      <c r="D41" s="340"/>
      <c r="E41" s="340"/>
      <c r="F41" s="340"/>
      <c r="G41" s="340"/>
      <c r="H41" s="340"/>
      <c r="I41" s="340"/>
      <c r="J41" s="340"/>
      <c r="K41" s="340"/>
      <c r="L41" s="340"/>
      <c r="M41" s="340"/>
      <c r="N41" s="340"/>
      <c r="O41" s="340"/>
      <c r="P41" s="340"/>
      <c r="Q41" s="341"/>
    </row>
    <row r="42" spans="1:17" x14ac:dyDescent="0.2">
      <c r="A42" s="342"/>
      <c r="B42" s="340"/>
      <c r="C42" s="340"/>
      <c r="D42" s="340"/>
      <c r="E42" s="340"/>
      <c r="F42" s="340"/>
      <c r="G42" s="340"/>
      <c r="H42" s="340"/>
      <c r="I42" s="340"/>
      <c r="J42" s="340"/>
      <c r="K42" s="340"/>
      <c r="L42" s="340"/>
      <c r="M42" s="340"/>
      <c r="N42" s="340"/>
      <c r="O42" s="340"/>
      <c r="P42" s="340"/>
      <c r="Q42" s="341"/>
    </row>
    <row r="43" spans="1:17" x14ac:dyDescent="0.2">
      <c r="A43" s="342"/>
      <c r="B43" s="340"/>
      <c r="C43" s="340"/>
      <c r="D43" s="340"/>
      <c r="E43" s="340"/>
      <c r="F43" s="340"/>
      <c r="G43" s="340"/>
      <c r="H43" s="340"/>
      <c r="I43" s="340"/>
      <c r="J43" s="340"/>
      <c r="K43" s="340"/>
      <c r="L43" s="340"/>
      <c r="M43" s="340"/>
      <c r="N43" s="340"/>
      <c r="O43" s="340"/>
      <c r="P43" s="340"/>
      <c r="Q43" s="341"/>
    </row>
    <row r="44" spans="1:17" x14ac:dyDescent="0.2">
      <c r="A44" s="342"/>
      <c r="B44" s="340"/>
      <c r="C44" s="340"/>
      <c r="D44" s="340"/>
      <c r="E44" s="340"/>
      <c r="F44" s="340"/>
      <c r="G44" s="340"/>
      <c r="H44" s="340"/>
      <c r="I44" s="340"/>
      <c r="J44" s="340"/>
      <c r="K44" s="340"/>
      <c r="L44" s="340"/>
      <c r="M44" s="340"/>
      <c r="N44" s="340"/>
      <c r="O44" s="340"/>
      <c r="P44" s="340"/>
      <c r="Q44" s="341"/>
    </row>
    <row r="45" spans="1:17" x14ac:dyDescent="0.2">
      <c r="A45" s="342"/>
      <c r="B45" s="340"/>
      <c r="C45" s="340"/>
      <c r="D45" s="340"/>
      <c r="E45" s="340"/>
      <c r="F45" s="340"/>
      <c r="G45" s="340"/>
      <c r="H45" s="340"/>
      <c r="I45" s="340"/>
      <c r="J45" s="340"/>
      <c r="K45" s="340"/>
      <c r="L45" s="340"/>
      <c r="M45" s="340"/>
      <c r="N45" s="340"/>
      <c r="O45" s="340"/>
      <c r="P45" s="340"/>
      <c r="Q45" s="341"/>
    </row>
    <row r="46" spans="1:17" ht="16" thickBot="1" x14ac:dyDescent="0.25">
      <c r="A46" s="343"/>
      <c r="B46" s="344"/>
      <c r="C46" s="344"/>
      <c r="D46" s="344"/>
      <c r="E46" s="344"/>
      <c r="F46" s="344"/>
      <c r="G46" s="344"/>
      <c r="H46" s="344"/>
      <c r="I46" s="344"/>
      <c r="J46" s="344"/>
      <c r="K46" s="344"/>
      <c r="L46" s="344"/>
      <c r="M46" s="344"/>
      <c r="N46" s="344"/>
      <c r="O46" s="344"/>
      <c r="P46" s="344"/>
      <c r="Q46" s="345"/>
    </row>
    <row r="47" spans="1:17" s="13" customFormat="1" ht="15" customHeight="1" x14ac:dyDescent="0.2">
      <c r="A47" s="346" t="s">
        <v>247</v>
      </c>
      <c r="B47" s="347"/>
      <c r="C47" s="347"/>
      <c r="D47" s="347"/>
      <c r="E47" s="347"/>
      <c r="F47" s="347"/>
      <c r="G47" s="347"/>
      <c r="H47" s="347"/>
      <c r="I47" s="347"/>
      <c r="J47" s="347"/>
      <c r="K47" s="347"/>
      <c r="L47" s="347"/>
      <c r="M47" s="347"/>
      <c r="N47" s="347"/>
      <c r="O47" s="347"/>
      <c r="P47" s="347"/>
      <c r="Q47" s="348"/>
    </row>
    <row r="48" spans="1:17" s="13" customFormat="1" ht="20.25" customHeight="1" x14ac:dyDescent="0.2">
      <c r="A48" s="329" t="s">
        <v>238</v>
      </c>
      <c r="B48" s="330"/>
      <c r="C48" s="330"/>
      <c r="D48" s="330"/>
      <c r="E48" s="330"/>
      <c r="F48" s="330"/>
      <c r="G48" s="330"/>
      <c r="H48" s="330"/>
      <c r="I48" s="330"/>
      <c r="J48" s="330"/>
      <c r="K48" s="330"/>
      <c r="L48" s="330"/>
      <c r="M48" s="330"/>
      <c r="N48" s="330"/>
      <c r="O48" s="330"/>
      <c r="P48" s="330"/>
      <c r="Q48" s="331"/>
    </row>
    <row r="49" spans="1:17" ht="16.5" customHeight="1" x14ac:dyDescent="0.2">
      <c r="A49" s="332" t="s">
        <v>365</v>
      </c>
      <c r="B49" s="333"/>
      <c r="C49" s="333"/>
      <c r="D49" s="333"/>
      <c r="E49" s="333"/>
      <c r="F49" s="333"/>
      <c r="G49" s="333"/>
      <c r="H49" s="333"/>
      <c r="I49" s="333"/>
      <c r="J49" s="333"/>
      <c r="K49" s="333"/>
      <c r="L49" s="333"/>
      <c r="M49" s="333"/>
      <c r="N49" s="333"/>
      <c r="O49" s="333"/>
      <c r="P49" s="333"/>
      <c r="Q49" s="334"/>
    </row>
    <row r="50" spans="1:17" x14ac:dyDescent="0.2">
      <c r="A50" s="332"/>
      <c r="B50" s="333"/>
      <c r="C50" s="333"/>
      <c r="D50" s="333"/>
      <c r="E50" s="333"/>
      <c r="F50" s="333"/>
      <c r="G50" s="333"/>
      <c r="H50" s="333"/>
      <c r="I50" s="333"/>
      <c r="J50" s="333"/>
      <c r="K50" s="333"/>
      <c r="L50" s="333"/>
      <c r="M50" s="333"/>
      <c r="N50" s="333"/>
      <c r="O50" s="333"/>
      <c r="P50" s="333"/>
      <c r="Q50" s="334"/>
    </row>
    <row r="51" spans="1:17" x14ac:dyDescent="0.2">
      <c r="A51" s="332"/>
      <c r="B51" s="333"/>
      <c r="C51" s="333"/>
      <c r="D51" s="333"/>
      <c r="E51" s="333"/>
      <c r="F51" s="333"/>
      <c r="G51" s="333"/>
      <c r="H51" s="333"/>
      <c r="I51" s="333"/>
      <c r="J51" s="333"/>
      <c r="K51" s="333"/>
      <c r="L51" s="333"/>
      <c r="M51" s="333"/>
      <c r="N51" s="333"/>
      <c r="O51" s="333"/>
      <c r="P51" s="333"/>
      <c r="Q51" s="334"/>
    </row>
    <row r="52" spans="1:17" x14ac:dyDescent="0.2">
      <c r="A52" s="332"/>
      <c r="B52" s="333"/>
      <c r="C52" s="333"/>
      <c r="D52" s="333"/>
      <c r="E52" s="333"/>
      <c r="F52" s="333"/>
      <c r="G52" s="333"/>
      <c r="H52" s="333"/>
      <c r="I52" s="333"/>
      <c r="J52" s="333"/>
      <c r="K52" s="333"/>
      <c r="L52" s="333"/>
      <c r="M52" s="333"/>
      <c r="N52" s="333"/>
      <c r="O52" s="333"/>
      <c r="P52" s="333"/>
      <c r="Q52" s="334"/>
    </row>
    <row r="53" spans="1:17" x14ac:dyDescent="0.2">
      <c r="A53" s="332"/>
      <c r="B53" s="333"/>
      <c r="C53" s="333"/>
      <c r="D53" s="333"/>
      <c r="E53" s="333"/>
      <c r="F53" s="333"/>
      <c r="G53" s="333"/>
      <c r="H53" s="333"/>
      <c r="I53" s="333"/>
      <c r="J53" s="333"/>
      <c r="K53" s="333"/>
      <c r="L53" s="333"/>
      <c r="M53" s="333"/>
      <c r="N53" s="333"/>
      <c r="O53" s="333"/>
      <c r="P53" s="333"/>
      <c r="Q53" s="334"/>
    </row>
    <row r="54" spans="1:17" x14ac:dyDescent="0.2">
      <c r="A54" s="332"/>
      <c r="B54" s="333"/>
      <c r="C54" s="333"/>
      <c r="D54" s="333"/>
      <c r="E54" s="333"/>
      <c r="F54" s="333"/>
      <c r="G54" s="333"/>
      <c r="H54" s="333"/>
      <c r="I54" s="333"/>
      <c r="J54" s="333"/>
      <c r="K54" s="333"/>
      <c r="L54" s="333"/>
      <c r="M54" s="333"/>
      <c r="N54" s="333"/>
      <c r="O54" s="333"/>
      <c r="P54" s="333"/>
      <c r="Q54" s="334"/>
    </row>
    <row r="55" spans="1:17" x14ac:dyDescent="0.2">
      <c r="A55" s="332"/>
      <c r="B55" s="333"/>
      <c r="C55" s="333"/>
      <c r="D55" s="333"/>
      <c r="E55" s="333"/>
      <c r="F55" s="333"/>
      <c r="G55" s="333"/>
      <c r="H55" s="333"/>
      <c r="I55" s="333"/>
      <c r="J55" s="333"/>
      <c r="K55" s="333"/>
      <c r="L55" s="333"/>
      <c r="M55" s="333"/>
      <c r="N55" s="333"/>
      <c r="O55" s="333"/>
      <c r="P55" s="333"/>
      <c r="Q55" s="334"/>
    </row>
    <row r="56" spans="1:17" x14ac:dyDescent="0.2">
      <c r="A56" s="332"/>
      <c r="B56" s="333"/>
      <c r="C56" s="333"/>
      <c r="D56" s="333"/>
      <c r="E56" s="333"/>
      <c r="F56" s="333"/>
      <c r="G56" s="333"/>
      <c r="H56" s="333"/>
      <c r="I56" s="333"/>
      <c r="J56" s="333"/>
      <c r="K56" s="333"/>
      <c r="L56" s="333"/>
      <c r="M56" s="333"/>
      <c r="N56" s="333"/>
      <c r="O56" s="333"/>
      <c r="P56" s="333"/>
      <c r="Q56" s="334"/>
    </row>
    <row r="57" spans="1:17" x14ac:dyDescent="0.2">
      <c r="A57" s="332"/>
      <c r="B57" s="333"/>
      <c r="C57" s="333"/>
      <c r="D57" s="333"/>
      <c r="E57" s="333"/>
      <c r="F57" s="333"/>
      <c r="G57" s="333"/>
      <c r="H57" s="333"/>
      <c r="I57" s="333"/>
      <c r="J57" s="333"/>
      <c r="K57" s="333"/>
      <c r="L57" s="333"/>
      <c r="M57" s="333"/>
      <c r="N57" s="333"/>
      <c r="O57" s="333"/>
      <c r="P57" s="333"/>
      <c r="Q57" s="334"/>
    </row>
    <row r="58" spans="1:17" x14ac:dyDescent="0.2">
      <c r="A58" s="332"/>
      <c r="B58" s="333"/>
      <c r="C58" s="333"/>
      <c r="D58" s="333"/>
      <c r="E58" s="333"/>
      <c r="F58" s="333"/>
      <c r="G58" s="333"/>
      <c r="H58" s="333"/>
      <c r="I58" s="333"/>
      <c r="J58" s="333"/>
      <c r="K58" s="333"/>
      <c r="L58" s="333"/>
      <c r="M58" s="333"/>
      <c r="N58" s="333"/>
      <c r="O58" s="333"/>
      <c r="P58" s="333"/>
      <c r="Q58" s="334"/>
    </row>
    <row r="59" spans="1:17" x14ac:dyDescent="0.2">
      <c r="A59" s="332"/>
      <c r="B59" s="333"/>
      <c r="C59" s="333"/>
      <c r="D59" s="333"/>
      <c r="E59" s="333"/>
      <c r="F59" s="333"/>
      <c r="G59" s="333"/>
      <c r="H59" s="333"/>
      <c r="I59" s="333"/>
      <c r="J59" s="333"/>
      <c r="K59" s="333"/>
      <c r="L59" s="333"/>
      <c r="M59" s="333"/>
      <c r="N59" s="333"/>
      <c r="O59" s="333"/>
      <c r="P59" s="333"/>
      <c r="Q59" s="334"/>
    </row>
    <row r="60" spans="1:17" x14ac:dyDescent="0.2">
      <c r="A60" s="332"/>
      <c r="B60" s="333"/>
      <c r="C60" s="333"/>
      <c r="D60" s="333"/>
      <c r="E60" s="333"/>
      <c r="F60" s="333"/>
      <c r="G60" s="333"/>
      <c r="H60" s="333"/>
      <c r="I60" s="333"/>
      <c r="J60" s="333"/>
      <c r="K60" s="333"/>
      <c r="L60" s="333"/>
      <c r="M60" s="333"/>
      <c r="N60" s="333"/>
      <c r="O60" s="333"/>
      <c r="P60" s="333"/>
      <c r="Q60" s="334"/>
    </row>
    <row r="61" spans="1:17" ht="16" thickBot="1" x14ac:dyDescent="0.25">
      <c r="A61" s="335"/>
      <c r="B61" s="336"/>
      <c r="C61" s="336"/>
      <c r="D61" s="336"/>
      <c r="E61" s="336"/>
      <c r="F61" s="336"/>
      <c r="G61" s="336"/>
      <c r="H61" s="336"/>
      <c r="I61" s="336"/>
      <c r="J61" s="336"/>
      <c r="K61" s="336"/>
      <c r="L61" s="336"/>
      <c r="M61" s="336"/>
      <c r="N61" s="336"/>
      <c r="O61" s="336"/>
      <c r="P61" s="336"/>
      <c r="Q61" s="337"/>
    </row>
    <row r="62" spans="1:17" x14ac:dyDescent="0.2">
      <c r="A62" s="323" t="s">
        <v>312</v>
      </c>
      <c r="B62" s="324"/>
      <c r="C62" s="324"/>
      <c r="D62" s="324"/>
      <c r="E62" s="324"/>
      <c r="F62" s="324"/>
      <c r="G62" s="324"/>
      <c r="H62" s="324"/>
      <c r="I62" s="324"/>
      <c r="J62" s="324"/>
      <c r="K62" s="324"/>
      <c r="L62" s="324"/>
      <c r="M62" s="324"/>
      <c r="N62" s="324"/>
      <c r="O62" s="324"/>
      <c r="P62" s="324"/>
      <c r="Q62" s="325"/>
    </row>
    <row r="63" spans="1:17" ht="15" customHeight="1" x14ac:dyDescent="0.2">
      <c r="A63" s="326" t="s">
        <v>319</v>
      </c>
      <c r="B63" s="327"/>
      <c r="C63" s="327"/>
      <c r="D63" s="327"/>
      <c r="E63" s="327"/>
      <c r="F63" s="327"/>
      <c r="G63" s="327"/>
      <c r="H63" s="327"/>
      <c r="I63" s="327"/>
      <c r="J63" s="327"/>
      <c r="K63" s="327"/>
      <c r="L63" s="327"/>
      <c r="M63" s="327"/>
      <c r="N63" s="327"/>
      <c r="O63" s="327"/>
      <c r="P63" s="327"/>
      <c r="Q63" s="328"/>
    </row>
    <row r="64" spans="1:17" ht="32" x14ac:dyDescent="0.2">
      <c r="A64" s="22"/>
      <c r="B64" s="271" t="s">
        <v>206</v>
      </c>
      <c r="C64" s="271" t="s">
        <v>207</v>
      </c>
      <c r="D64" s="271" t="s">
        <v>244</v>
      </c>
      <c r="E64" s="148"/>
      <c r="F64" s="148"/>
      <c r="G64" s="148"/>
      <c r="H64" s="149"/>
      <c r="I64" s="149"/>
      <c r="J64" s="149"/>
      <c r="K64" s="149"/>
      <c r="L64" s="149"/>
      <c r="M64" s="149"/>
      <c r="N64" s="149"/>
      <c r="O64" s="149"/>
      <c r="P64" s="149"/>
      <c r="Q64" s="23"/>
    </row>
    <row r="65" spans="1:17" x14ac:dyDescent="0.2">
      <c r="A65" s="22" t="s">
        <v>483</v>
      </c>
      <c r="B65" s="272" t="s">
        <v>366</v>
      </c>
      <c r="C65" s="272" t="s">
        <v>372</v>
      </c>
      <c r="D65" s="272" t="s">
        <v>368</v>
      </c>
      <c r="E65" s="149"/>
      <c r="F65" s="149"/>
      <c r="G65" s="149"/>
      <c r="H65" s="149"/>
      <c r="I65" s="149"/>
      <c r="J65" s="149"/>
      <c r="K65" s="149"/>
      <c r="L65" s="149"/>
      <c r="M65" s="149"/>
      <c r="N65" s="149"/>
      <c r="O65" s="149"/>
      <c r="P65" s="149"/>
      <c r="Q65" s="23"/>
    </row>
    <row r="66" spans="1:17" x14ac:dyDescent="0.2">
      <c r="A66" s="22" t="s">
        <v>484</v>
      </c>
      <c r="B66" s="272" t="s">
        <v>367</v>
      </c>
      <c r="C66" s="272" t="s">
        <v>372</v>
      </c>
      <c r="D66" s="272" t="s">
        <v>368</v>
      </c>
      <c r="E66" s="149"/>
      <c r="F66" s="149"/>
      <c r="G66" s="149"/>
      <c r="H66" s="149"/>
      <c r="I66" s="149"/>
      <c r="J66" s="149"/>
      <c r="K66" s="149"/>
      <c r="L66" s="149"/>
      <c r="M66" s="149"/>
      <c r="N66" s="149"/>
      <c r="O66" s="149"/>
      <c r="P66" s="149"/>
      <c r="Q66" s="23"/>
    </row>
    <row r="67" spans="1:17" x14ac:dyDescent="0.2">
      <c r="A67" s="22" t="s">
        <v>485</v>
      </c>
      <c r="B67" s="272" t="s">
        <v>363</v>
      </c>
      <c r="C67" s="272" t="s">
        <v>372</v>
      </c>
      <c r="D67" s="272" t="s">
        <v>368</v>
      </c>
      <c r="E67" s="149"/>
      <c r="F67" s="149"/>
      <c r="G67" s="149"/>
      <c r="H67" s="149"/>
      <c r="I67" s="149"/>
      <c r="J67" s="149"/>
      <c r="K67" s="149"/>
      <c r="L67" s="149"/>
      <c r="M67" s="149"/>
      <c r="N67" s="149"/>
      <c r="O67" s="149"/>
      <c r="P67" s="149"/>
      <c r="Q67" s="23"/>
    </row>
    <row r="68" spans="1:17" x14ac:dyDescent="0.2">
      <c r="A68" s="22" t="s">
        <v>486</v>
      </c>
      <c r="B68" s="272" t="s">
        <v>363</v>
      </c>
      <c r="C68" s="272" t="s">
        <v>372</v>
      </c>
      <c r="D68" s="272" t="s">
        <v>368</v>
      </c>
      <c r="E68" s="149"/>
      <c r="F68" s="149"/>
      <c r="G68" s="149"/>
      <c r="H68" s="149"/>
      <c r="I68" s="149"/>
      <c r="J68" s="149"/>
      <c r="K68" s="149"/>
      <c r="L68" s="149"/>
      <c r="M68" s="149"/>
      <c r="N68" s="149"/>
      <c r="O68" s="149"/>
      <c r="P68" s="149"/>
      <c r="Q68" s="23"/>
    </row>
    <row r="69" spans="1:17" x14ac:dyDescent="0.2">
      <c r="A69" s="22" t="s">
        <v>487</v>
      </c>
      <c r="B69" s="272" t="s">
        <v>371</v>
      </c>
      <c r="C69" s="272" t="s">
        <v>372</v>
      </c>
      <c r="D69" s="272" t="s">
        <v>368</v>
      </c>
      <c r="E69" s="149"/>
      <c r="F69" s="149"/>
      <c r="G69" s="149"/>
      <c r="H69" s="149"/>
      <c r="I69" s="149"/>
      <c r="J69" s="149"/>
      <c r="K69" s="149"/>
      <c r="L69" s="149"/>
      <c r="M69" s="149"/>
      <c r="N69" s="149"/>
      <c r="O69" s="149"/>
      <c r="P69" s="149"/>
      <c r="Q69" s="23"/>
    </row>
    <row r="70" spans="1:17" x14ac:dyDescent="0.2">
      <c r="A70" s="22" t="s">
        <v>488</v>
      </c>
      <c r="B70" s="272" t="s">
        <v>489</v>
      </c>
      <c r="C70" s="272" t="s">
        <v>372</v>
      </c>
      <c r="D70" s="272" t="s">
        <v>369</v>
      </c>
      <c r="E70" s="149"/>
      <c r="F70" s="149"/>
      <c r="G70" s="149"/>
      <c r="H70" s="149"/>
      <c r="I70" s="149"/>
      <c r="J70" s="149"/>
      <c r="K70" s="149"/>
      <c r="L70" s="149"/>
      <c r="M70" s="149"/>
      <c r="N70" s="149"/>
      <c r="O70" s="149"/>
      <c r="P70" s="149"/>
      <c r="Q70" s="23"/>
    </row>
    <row r="71" spans="1:17" x14ac:dyDescent="0.2">
      <c r="A71" s="22" t="s">
        <v>490</v>
      </c>
      <c r="B71" s="272" t="s">
        <v>370</v>
      </c>
      <c r="C71" s="272" t="s">
        <v>372</v>
      </c>
      <c r="D71" s="272" t="s">
        <v>368</v>
      </c>
      <c r="E71" s="149"/>
      <c r="F71" s="149"/>
      <c r="G71" s="149"/>
      <c r="H71" s="149"/>
      <c r="I71" s="149"/>
      <c r="J71" s="149"/>
      <c r="K71" s="149"/>
      <c r="L71" s="149"/>
      <c r="M71" s="149"/>
      <c r="N71" s="149"/>
      <c r="O71" s="149"/>
      <c r="P71" s="149"/>
      <c r="Q71" s="23"/>
    </row>
    <row r="72" spans="1:17" x14ac:dyDescent="0.2">
      <c r="A72" s="22" t="s">
        <v>491</v>
      </c>
      <c r="B72" s="275" t="s">
        <v>492</v>
      </c>
      <c r="C72" s="273">
        <v>100000</v>
      </c>
      <c r="D72" s="275" t="s">
        <v>493</v>
      </c>
      <c r="E72" s="149"/>
      <c r="F72" s="149"/>
      <c r="G72" s="149"/>
      <c r="H72" s="149"/>
      <c r="I72" s="149"/>
      <c r="J72" s="149"/>
      <c r="K72" s="149"/>
      <c r="L72" s="149"/>
      <c r="M72" s="149"/>
      <c r="N72" s="149"/>
      <c r="O72" s="149"/>
      <c r="P72" s="149"/>
      <c r="Q72" s="23"/>
    </row>
    <row r="73" spans="1:17" x14ac:dyDescent="0.2">
      <c r="A73" s="276" t="s">
        <v>208</v>
      </c>
      <c r="B73" s="277"/>
      <c r="C73" s="277">
        <v>100000</v>
      </c>
      <c r="D73" s="277"/>
      <c r="E73" s="149"/>
      <c r="F73" s="149"/>
      <c r="G73" s="149"/>
      <c r="H73" s="149"/>
      <c r="I73" s="149"/>
      <c r="J73" s="149"/>
      <c r="K73" s="149"/>
      <c r="L73" s="149"/>
      <c r="M73" s="149"/>
      <c r="N73" s="149"/>
      <c r="O73" s="149"/>
      <c r="P73" s="149"/>
      <c r="Q73" s="23"/>
    </row>
    <row r="74" spans="1:17" x14ac:dyDescent="0.2">
      <c r="A74" s="200"/>
      <c r="B74" s="274"/>
      <c r="C74" s="278"/>
      <c r="D74" s="274"/>
      <c r="E74" s="149"/>
      <c r="F74" s="149"/>
      <c r="G74" s="149"/>
      <c r="H74" s="149"/>
      <c r="I74" s="149"/>
      <c r="J74" s="149"/>
      <c r="K74" s="149"/>
      <c r="L74" s="149"/>
      <c r="M74" s="149"/>
      <c r="N74" s="149"/>
      <c r="O74" s="149"/>
      <c r="P74" s="149"/>
      <c r="Q74" s="23"/>
    </row>
    <row r="75" spans="1:17" x14ac:dyDescent="0.2">
      <c r="C75" s="278"/>
      <c r="E75" s="149"/>
      <c r="F75" s="149"/>
      <c r="G75" s="149"/>
      <c r="H75" s="149"/>
      <c r="I75" s="149"/>
      <c r="J75" s="149"/>
      <c r="K75" s="149"/>
      <c r="L75" s="149"/>
      <c r="M75" s="149"/>
      <c r="N75" s="149"/>
      <c r="O75" s="149"/>
      <c r="P75" s="149"/>
      <c r="Q75" s="23"/>
    </row>
    <row r="76" spans="1:17" x14ac:dyDescent="0.2">
      <c r="E76" s="149"/>
      <c r="F76" s="149"/>
      <c r="G76" s="149"/>
      <c r="H76" s="149"/>
      <c r="I76" s="149"/>
      <c r="J76" s="149"/>
      <c r="K76" s="149"/>
      <c r="L76" s="149"/>
      <c r="M76" s="149"/>
      <c r="N76" s="149"/>
      <c r="O76" s="149"/>
      <c r="P76" s="149"/>
      <c r="Q76" s="23"/>
    </row>
    <row r="77" spans="1:17" x14ac:dyDescent="0.2">
      <c r="A77" s="149"/>
    </row>
  </sheetData>
  <mergeCells count="15">
    <mergeCell ref="A1:Q1"/>
    <mergeCell ref="A3:Q3"/>
    <mergeCell ref="A4:Q16"/>
    <mergeCell ref="A2:Q2"/>
    <mergeCell ref="A17:Q17"/>
    <mergeCell ref="A62:Q62"/>
    <mergeCell ref="A63:Q63"/>
    <mergeCell ref="A48:Q48"/>
    <mergeCell ref="A49:Q61"/>
    <mergeCell ref="A18:Q18"/>
    <mergeCell ref="A34:Q46"/>
    <mergeCell ref="A47:Q47"/>
    <mergeCell ref="A32:Q32"/>
    <mergeCell ref="A33:Q33"/>
    <mergeCell ref="A19:Q31"/>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46"/>
  <sheetViews>
    <sheetView zoomScale="90" zoomScaleNormal="90" workbookViewId="0">
      <selection activeCell="A20" sqref="A20:U32"/>
    </sheetView>
  </sheetViews>
  <sheetFormatPr baseColWidth="10" defaultRowHeight="15" x14ac:dyDescent="0.2"/>
  <cols>
    <col min="1" max="1" width="43" customWidth="1"/>
    <col min="2" max="2" width="14" customWidth="1"/>
    <col min="4" max="4" width="11.5" customWidth="1"/>
    <col min="6" max="6" width="14.5" customWidth="1"/>
    <col min="8" max="10" width="7.33203125" customWidth="1"/>
    <col min="12" max="12" width="6" customWidth="1"/>
    <col min="14" max="14" width="8.6640625" customWidth="1"/>
    <col min="16" max="16" width="8.83203125" customWidth="1"/>
    <col min="17" max="17" width="8.33203125" customWidth="1"/>
    <col min="18" max="18" width="6.83203125" customWidth="1"/>
    <col min="19" max="19" width="16" customWidth="1"/>
    <col min="20" max="20" width="16.33203125" customWidth="1"/>
    <col min="21" max="21" width="22.5" customWidth="1"/>
  </cols>
  <sheetData>
    <row r="1" spans="1:21" ht="17.5" customHeight="1" thickBot="1" x14ac:dyDescent="0.3">
      <c r="A1" s="349" t="s">
        <v>314</v>
      </c>
      <c r="B1" s="350"/>
      <c r="C1" s="350"/>
      <c r="D1" s="350"/>
      <c r="E1" s="350"/>
      <c r="F1" s="350"/>
      <c r="G1" s="350"/>
      <c r="H1" s="350"/>
      <c r="I1" s="350"/>
      <c r="J1" s="350"/>
      <c r="K1" s="350"/>
      <c r="L1" s="350"/>
      <c r="M1" s="350"/>
      <c r="N1" s="350"/>
      <c r="O1" s="350"/>
      <c r="P1" s="350"/>
      <c r="Q1" s="350"/>
      <c r="R1" s="350"/>
      <c r="S1" s="350"/>
      <c r="T1" s="350"/>
      <c r="U1" s="350"/>
    </row>
    <row r="2" spans="1:21" ht="16" thickBot="1" x14ac:dyDescent="0.25">
      <c r="A2" s="369" t="s">
        <v>313</v>
      </c>
      <c r="B2" s="369"/>
      <c r="C2" s="369"/>
      <c r="D2" s="369"/>
      <c r="E2" s="369"/>
    </row>
    <row r="3" spans="1:21" x14ac:dyDescent="0.2">
      <c r="A3" s="323" t="s">
        <v>248</v>
      </c>
      <c r="B3" s="324"/>
      <c r="C3" s="324"/>
      <c r="D3" s="324"/>
      <c r="E3" s="324"/>
      <c r="F3" s="324"/>
      <c r="G3" s="324"/>
      <c r="H3" s="324"/>
      <c r="I3" s="324"/>
      <c r="J3" s="324"/>
      <c r="K3" s="324"/>
      <c r="L3" s="324"/>
      <c r="M3" s="324"/>
      <c r="N3" s="324"/>
      <c r="O3" s="324"/>
      <c r="P3" s="324"/>
      <c r="Q3" s="324"/>
      <c r="R3" s="324"/>
      <c r="S3" s="324"/>
      <c r="T3" s="324"/>
      <c r="U3" s="325"/>
    </row>
    <row r="4" spans="1:21" ht="15" customHeight="1" x14ac:dyDescent="0.2">
      <c r="A4" s="354" t="s">
        <v>179</v>
      </c>
      <c r="B4" s="355"/>
      <c r="C4" s="355"/>
      <c r="D4" s="355"/>
      <c r="E4" s="355"/>
      <c r="F4" s="355"/>
      <c r="G4" s="355"/>
      <c r="H4" s="355"/>
      <c r="I4" s="355"/>
      <c r="J4" s="355"/>
      <c r="K4" s="355"/>
      <c r="L4" s="355"/>
      <c r="M4" s="355"/>
      <c r="N4" s="355"/>
      <c r="O4" s="355"/>
      <c r="P4" s="355"/>
      <c r="Q4" s="355"/>
      <c r="R4" s="355"/>
      <c r="S4" s="355"/>
      <c r="T4" s="355"/>
      <c r="U4" s="356"/>
    </row>
    <row r="5" spans="1:21" x14ac:dyDescent="0.2">
      <c r="A5" s="362" t="s">
        <v>454</v>
      </c>
      <c r="B5" s="363"/>
      <c r="C5" s="363"/>
      <c r="D5" s="363"/>
      <c r="E5" s="363"/>
      <c r="F5" s="363"/>
      <c r="G5" s="363"/>
      <c r="H5" s="363"/>
      <c r="I5" s="363"/>
      <c r="J5" s="363"/>
      <c r="K5" s="363"/>
      <c r="L5" s="363"/>
      <c r="M5" s="363"/>
      <c r="N5" s="363"/>
      <c r="O5" s="363"/>
      <c r="P5" s="363"/>
      <c r="Q5" s="363"/>
      <c r="R5" s="363"/>
      <c r="S5" s="363"/>
      <c r="T5" s="363"/>
      <c r="U5" s="364"/>
    </row>
    <row r="6" spans="1:21" x14ac:dyDescent="0.2">
      <c r="A6" s="365"/>
      <c r="B6" s="363"/>
      <c r="C6" s="363"/>
      <c r="D6" s="363"/>
      <c r="E6" s="363"/>
      <c r="F6" s="363"/>
      <c r="G6" s="363"/>
      <c r="H6" s="363"/>
      <c r="I6" s="363"/>
      <c r="J6" s="363"/>
      <c r="K6" s="363"/>
      <c r="L6" s="363"/>
      <c r="M6" s="363"/>
      <c r="N6" s="363"/>
      <c r="O6" s="363"/>
      <c r="P6" s="363"/>
      <c r="Q6" s="363"/>
      <c r="R6" s="363"/>
      <c r="S6" s="363"/>
      <c r="T6" s="363"/>
      <c r="U6" s="364"/>
    </row>
    <row r="7" spans="1:21" x14ac:dyDescent="0.2">
      <c r="A7" s="365"/>
      <c r="B7" s="363"/>
      <c r="C7" s="363"/>
      <c r="D7" s="363"/>
      <c r="E7" s="363"/>
      <c r="F7" s="363"/>
      <c r="G7" s="363"/>
      <c r="H7" s="363"/>
      <c r="I7" s="363"/>
      <c r="J7" s="363"/>
      <c r="K7" s="363"/>
      <c r="L7" s="363"/>
      <c r="M7" s="363"/>
      <c r="N7" s="363"/>
      <c r="O7" s="363"/>
      <c r="P7" s="363"/>
      <c r="Q7" s="363"/>
      <c r="R7" s="363"/>
      <c r="S7" s="363"/>
      <c r="T7" s="363"/>
      <c r="U7" s="364"/>
    </row>
    <row r="8" spans="1:21" x14ac:dyDescent="0.2">
      <c r="A8" s="365"/>
      <c r="B8" s="363"/>
      <c r="C8" s="363"/>
      <c r="D8" s="363"/>
      <c r="E8" s="363"/>
      <c r="F8" s="363"/>
      <c r="G8" s="363"/>
      <c r="H8" s="363"/>
      <c r="I8" s="363"/>
      <c r="J8" s="363"/>
      <c r="K8" s="363"/>
      <c r="L8" s="363"/>
      <c r="M8" s="363"/>
      <c r="N8" s="363"/>
      <c r="O8" s="363"/>
      <c r="P8" s="363"/>
      <c r="Q8" s="363"/>
      <c r="R8" s="363"/>
      <c r="S8" s="363"/>
      <c r="T8" s="363"/>
      <c r="U8" s="364"/>
    </row>
    <row r="9" spans="1:21" x14ac:dyDescent="0.2">
      <c r="A9" s="365"/>
      <c r="B9" s="363"/>
      <c r="C9" s="363"/>
      <c r="D9" s="363"/>
      <c r="E9" s="363"/>
      <c r="F9" s="363"/>
      <c r="G9" s="363"/>
      <c r="H9" s="363"/>
      <c r="I9" s="363"/>
      <c r="J9" s="363"/>
      <c r="K9" s="363"/>
      <c r="L9" s="363"/>
      <c r="M9" s="363"/>
      <c r="N9" s="363"/>
      <c r="O9" s="363"/>
      <c r="P9" s="363"/>
      <c r="Q9" s="363"/>
      <c r="R9" s="363"/>
      <c r="S9" s="363"/>
      <c r="T9" s="363"/>
      <c r="U9" s="364"/>
    </row>
    <row r="10" spans="1:21" x14ac:dyDescent="0.2">
      <c r="A10" s="365"/>
      <c r="B10" s="363"/>
      <c r="C10" s="363"/>
      <c r="D10" s="363"/>
      <c r="E10" s="363"/>
      <c r="F10" s="363"/>
      <c r="G10" s="363"/>
      <c r="H10" s="363"/>
      <c r="I10" s="363"/>
      <c r="J10" s="363"/>
      <c r="K10" s="363"/>
      <c r="L10" s="363"/>
      <c r="M10" s="363"/>
      <c r="N10" s="363"/>
      <c r="O10" s="363"/>
      <c r="P10" s="363"/>
      <c r="Q10" s="363"/>
      <c r="R10" s="363"/>
      <c r="S10" s="363"/>
      <c r="T10" s="363"/>
      <c r="U10" s="364"/>
    </row>
    <row r="11" spans="1:21" x14ac:dyDescent="0.2">
      <c r="A11" s="365"/>
      <c r="B11" s="363"/>
      <c r="C11" s="363"/>
      <c r="D11" s="363"/>
      <c r="E11" s="363"/>
      <c r="F11" s="363"/>
      <c r="G11" s="363"/>
      <c r="H11" s="363"/>
      <c r="I11" s="363"/>
      <c r="J11" s="363"/>
      <c r="K11" s="363"/>
      <c r="L11" s="363"/>
      <c r="M11" s="363"/>
      <c r="N11" s="363"/>
      <c r="O11" s="363"/>
      <c r="P11" s="363"/>
      <c r="Q11" s="363"/>
      <c r="R11" s="363"/>
      <c r="S11" s="363"/>
      <c r="T11" s="363"/>
      <c r="U11" s="364"/>
    </row>
    <row r="12" spans="1:21" x14ac:dyDescent="0.2">
      <c r="A12" s="365"/>
      <c r="B12" s="363"/>
      <c r="C12" s="363"/>
      <c r="D12" s="363"/>
      <c r="E12" s="363"/>
      <c r="F12" s="363"/>
      <c r="G12" s="363"/>
      <c r="H12" s="363"/>
      <c r="I12" s="363"/>
      <c r="J12" s="363"/>
      <c r="K12" s="363"/>
      <c r="L12" s="363"/>
      <c r="M12" s="363"/>
      <c r="N12" s="363"/>
      <c r="O12" s="363"/>
      <c r="P12" s="363"/>
      <c r="Q12" s="363"/>
      <c r="R12" s="363"/>
      <c r="S12" s="363"/>
      <c r="T12" s="363"/>
      <c r="U12" s="364"/>
    </row>
    <row r="13" spans="1:21" x14ac:dyDescent="0.2">
      <c r="A13" s="365"/>
      <c r="B13" s="363"/>
      <c r="C13" s="363"/>
      <c r="D13" s="363"/>
      <c r="E13" s="363"/>
      <c r="F13" s="363"/>
      <c r="G13" s="363"/>
      <c r="H13" s="363"/>
      <c r="I13" s="363"/>
      <c r="J13" s="363"/>
      <c r="K13" s="363"/>
      <c r="L13" s="363"/>
      <c r="M13" s="363"/>
      <c r="N13" s="363"/>
      <c r="O13" s="363"/>
      <c r="P13" s="363"/>
      <c r="Q13" s="363"/>
      <c r="R13" s="363"/>
      <c r="S13" s="363"/>
      <c r="T13" s="363"/>
      <c r="U13" s="364"/>
    </row>
    <row r="14" spans="1:21" x14ac:dyDescent="0.2">
      <c r="A14" s="365"/>
      <c r="B14" s="363"/>
      <c r="C14" s="363"/>
      <c r="D14" s="363"/>
      <c r="E14" s="363"/>
      <c r="F14" s="363"/>
      <c r="G14" s="363"/>
      <c r="H14" s="363"/>
      <c r="I14" s="363"/>
      <c r="J14" s="363"/>
      <c r="K14" s="363"/>
      <c r="L14" s="363"/>
      <c r="M14" s="363"/>
      <c r="N14" s="363"/>
      <c r="O14" s="363"/>
      <c r="P14" s="363"/>
      <c r="Q14" s="363"/>
      <c r="R14" s="363"/>
      <c r="S14" s="363"/>
      <c r="T14" s="363"/>
      <c r="U14" s="364"/>
    </row>
    <row r="15" spans="1:21" x14ac:dyDescent="0.2">
      <c r="A15" s="365"/>
      <c r="B15" s="363"/>
      <c r="C15" s="363"/>
      <c r="D15" s="363"/>
      <c r="E15" s="363"/>
      <c r="F15" s="363"/>
      <c r="G15" s="363"/>
      <c r="H15" s="363"/>
      <c r="I15" s="363"/>
      <c r="J15" s="363"/>
      <c r="K15" s="363"/>
      <c r="L15" s="363"/>
      <c r="M15" s="363"/>
      <c r="N15" s="363"/>
      <c r="O15" s="363"/>
      <c r="P15" s="363"/>
      <c r="Q15" s="363"/>
      <c r="R15" s="363"/>
      <c r="S15" s="363"/>
      <c r="T15" s="363"/>
      <c r="U15" s="364"/>
    </row>
    <row r="16" spans="1:21" x14ac:dyDescent="0.2">
      <c r="A16" s="365"/>
      <c r="B16" s="363"/>
      <c r="C16" s="363"/>
      <c r="D16" s="363"/>
      <c r="E16" s="363"/>
      <c r="F16" s="363"/>
      <c r="G16" s="363"/>
      <c r="H16" s="363"/>
      <c r="I16" s="363"/>
      <c r="J16" s="363"/>
      <c r="K16" s="363"/>
      <c r="L16" s="363"/>
      <c r="M16" s="363"/>
      <c r="N16" s="363"/>
      <c r="O16" s="363"/>
      <c r="P16" s="363"/>
      <c r="Q16" s="363"/>
      <c r="R16" s="363"/>
      <c r="S16" s="363"/>
      <c r="T16" s="363"/>
      <c r="U16" s="364"/>
    </row>
    <row r="17" spans="1:21" ht="1.25" customHeight="1" thickBot="1" x14ac:dyDescent="0.25">
      <c r="A17" s="366"/>
      <c r="B17" s="367"/>
      <c r="C17" s="367"/>
      <c r="D17" s="367"/>
      <c r="E17" s="367"/>
      <c r="F17" s="367"/>
      <c r="G17" s="367"/>
      <c r="H17" s="367"/>
      <c r="I17" s="367"/>
      <c r="J17" s="367"/>
      <c r="K17" s="367"/>
      <c r="L17" s="367"/>
      <c r="M17" s="367"/>
      <c r="N17" s="367"/>
      <c r="O17" s="367"/>
      <c r="P17" s="367"/>
      <c r="Q17" s="367"/>
      <c r="R17" s="367"/>
      <c r="S17" s="367"/>
      <c r="T17" s="367"/>
      <c r="U17" s="368"/>
    </row>
    <row r="18" spans="1:21" x14ac:dyDescent="0.2">
      <c r="A18" s="323" t="s">
        <v>249</v>
      </c>
      <c r="B18" s="324"/>
      <c r="C18" s="324"/>
      <c r="D18" s="324"/>
      <c r="E18" s="324"/>
      <c r="F18" s="324"/>
      <c r="G18" s="324"/>
      <c r="H18" s="324"/>
      <c r="I18" s="324"/>
      <c r="J18" s="324"/>
      <c r="K18" s="324"/>
      <c r="L18" s="324"/>
      <c r="M18" s="324"/>
      <c r="N18" s="324"/>
      <c r="O18" s="324"/>
      <c r="P18" s="324"/>
      <c r="Q18" s="324"/>
      <c r="R18" s="324"/>
      <c r="S18" s="324"/>
      <c r="T18" s="324"/>
      <c r="U18" s="325"/>
    </row>
    <row r="19" spans="1:21" ht="19.25" customHeight="1" x14ac:dyDescent="0.2">
      <c r="A19" s="354" t="s">
        <v>180</v>
      </c>
      <c r="B19" s="355"/>
      <c r="C19" s="355"/>
      <c r="D19" s="355"/>
      <c r="E19" s="355"/>
      <c r="F19" s="355"/>
      <c r="G19" s="355"/>
      <c r="H19" s="355"/>
      <c r="I19" s="355"/>
      <c r="J19" s="355"/>
      <c r="K19" s="355"/>
      <c r="L19" s="355"/>
      <c r="M19" s="355"/>
      <c r="N19" s="355"/>
      <c r="O19" s="355"/>
      <c r="P19" s="355"/>
      <c r="Q19" s="355"/>
      <c r="R19" s="355"/>
      <c r="S19" s="355"/>
      <c r="T19" s="355"/>
      <c r="U19" s="356"/>
    </row>
    <row r="20" spans="1:21" x14ac:dyDescent="0.2">
      <c r="A20" s="332" t="s">
        <v>441</v>
      </c>
      <c r="B20" s="340"/>
      <c r="C20" s="340"/>
      <c r="D20" s="340"/>
      <c r="E20" s="340"/>
      <c r="F20" s="340"/>
      <c r="G20" s="340"/>
      <c r="H20" s="340"/>
      <c r="I20" s="340"/>
      <c r="J20" s="340"/>
      <c r="K20" s="340"/>
      <c r="L20" s="340"/>
      <c r="M20" s="340"/>
      <c r="N20" s="340"/>
      <c r="O20" s="340"/>
      <c r="P20" s="340"/>
      <c r="Q20" s="340"/>
      <c r="R20" s="340"/>
      <c r="S20" s="340"/>
      <c r="T20" s="340"/>
      <c r="U20" s="341"/>
    </row>
    <row r="21" spans="1:21" x14ac:dyDescent="0.2">
      <c r="A21" s="342"/>
      <c r="B21" s="340"/>
      <c r="C21" s="340"/>
      <c r="D21" s="340"/>
      <c r="E21" s="340"/>
      <c r="F21" s="340"/>
      <c r="G21" s="340"/>
      <c r="H21" s="340"/>
      <c r="I21" s="340"/>
      <c r="J21" s="340"/>
      <c r="K21" s="340"/>
      <c r="L21" s="340"/>
      <c r="M21" s="340"/>
      <c r="N21" s="340"/>
      <c r="O21" s="340"/>
      <c r="P21" s="340"/>
      <c r="Q21" s="340"/>
      <c r="R21" s="340"/>
      <c r="S21" s="340"/>
      <c r="T21" s="340"/>
      <c r="U21" s="341"/>
    </row>
    <row r="22" spans="1:21" x14ac:dyDescent="0.2">
      <c r="A22" s="342"/>
      <c r="B22" s="340"/>
      <c r="C22" s="340"/>
      <c r="D22" s="340"/>
      <c r="E22" s="340"/>
      <c r="F22" s="340"/>
      <c r="G22" s="340"/>
      <c r="H22" s="340"/>
      <c r="I22" s="340"/>
      <c r="J22" s="340"/>
      <c r="K22" s="340"/>
      <c r="L22" s="340"/>
      <c r="M22" s="340"/>
      <c r="N22" s="340"/>
      <c r="O22" s="340"/>
      <c r="P22" s="340"/>
      <c r="Q22" s="340"/>
      <c r="R22" s="340"/>
      <c r="S22" s="340"/>
      <c r="T22" s="340"/>
      <c r="U22" s="341"/>
    </row>
    <row r="23" spans="1:21" x14ac:dyDescent="0.2">
      <c r="A23" s="342"/>
      <c r="B23" s="340"/>
      <c r="C23" s="340"/>
      <c r="D23" s="340"/>
      <c r="E23" s="340"/>
      <c r="F23" s="340"/>
      <c r="G23" s="340"/>
      <c r="H23" s="340"/>
      <c r="I23" s="340"/>
      <c r="J23" s="340"/>
      <c r="K23" s="340"/>
      <c r="L23" s="340"/>
      <c r="M23" s="340"/>
      <c r="N23" s="340"/>
      <c r="O23" s="340"/>
      <c r="P23" s="340"/>
      <c r="Q23" s="340"/>
      <c r="R23" s="340"/>
      <c r="S23" s="340"/>
      <c r="T23" s="340"/>
      <c r="U23" s="341"/>
    </row>
    <row r="24" spans="1:21" x14ac:dyDescent="0.2">
      <c r="A24" s="342"/>
      <c r="B24" s="340"/>
      <c r="C24" s="340"/>
      <c r="D24" s="340"/>
      <c r="E24" s="340"/>
      <c r="F24" s="340"/>
      <c r="G24" s="340"/>
      <c r="H24" s="340"/>
      <c r="I24" s="340"/>
      <c r="J24" s="340"/>
      <c r="K24" s="340"/>
      <c r="L24" s="340"/>
      <c r="M24" s="340"/>
      <c r="N24" s="340"/>
      <c r="O24" s="340"/>
      <c r="P24" s="340"/>
      <c r="Q24" s="340"/>
      <c r="R24" s="340"/>
      <c r="S24" s="340"/>
      <c r="T24" s="340"/>
      <c r="U24" s="341"/>
    </row>
    <row r="25" spans="1:21" x14ac:dyDescent="0.2">
      <c r="A25" s="342"/>
      <c r="B25" s="340"/>
      <c r="C25" s="340"/>
      <c r="D25" s="340"/>
      <c r="E25" s="340"/>
      <c r="F25" s="340"/>
      <c r="G25" s="340"/>
      <c r="H25" s="340"/>
      <c r="I25" s="340"/>
      <c r="J25" s="340"/>
      <c r="K25" s="340"/>
      <c r="L25" s="340"/>
      <c r="M25" s="340"/>
      <c r="N25" s="340"/>
      <c r="O25" s="340"/>
      <c r="P25" s="340"/>
      <c r="Q25" s="340"/>
      <c r="R25" s="340"/>
      <c r="S25" s="340"/>
      <c r="T25" s="340"/>
      <c r="U25" s="341"/>
    </row>
    <row r="26" spans="1:21" x14ac:dyDescent="0.2">
      <c r="A26" s="342"/>
      <c r="B26" s="340"/>
      <c r="C26" s="340"/>
      <c r="D26" s="340"/>
      <c r="E26" s="340"/>
      <c r="F26" s="340"/>
      <c r="G26" s="340"/>
      <c r="H26" s="340"/>
      <c r="I26" s="340"/>
      <c r="J26" s="340"/>
      <c r="K26" s="340"/>
      <c r="L26" s="340"/>
      <c r="M26" s="340"/>
      <c r="N26" s="340"/>
      <c r="O26" s="340"/>
      <c r="P26" s="340"/>
      <c r="Q26" s="340"/>
      <c r="R26" s="340"/>
      <c r="S26" s="340"/>
      <c r="T26" s="340"/>
      <c r="U26" s="341"/>
    </row>
    <row r="27" spans="1:21" x14ac:dyDescent="0.2">
      <c r="A27" s="342"/>
      <c r="B27" s="340"/>
      <c r="C27" s="340"/>
      <c r="D27" s="340"/>
      <c r="E27" s="340"/>
      <c r="F27" s="340"/>
      <c r="G27" s="340"/>
      <c r="H27" s="340"/>
      <c r="I27" s="340"/>
      <c r="J27" s="340"/>
      <c r="K27" s="340"/>
      <c r="L27" s="340"/>
      <c r="M27" s="340"/>
      <c r="N27" s="340"/>
      <c r="O27" s="340"/>
      <c r="P27" s="340"/>
      <c r="Q27" s="340"/>
      <c r="R27" s="340"/>
      <c r="S27" s="340"/>
      <c r="T27" s="340"/>
      <c r="U27" s="341"/>
    </row>
    <row r="28" spans="1:21" x14ac:dyDescent="0.2">
      <c r="A28" s="342"/>
      <c r="B28" s="340"/>
      <c r="C28" s="340"/>
      <c r="D28" s="340"/>
      <c r="E28" s="340"/>
      <c r="F28" s="340"/>
      <c r="G28" s="340"/>
      <c r="H28" s="340"/>
      <c r="I28" s="340"/>
      <c r="J28" s="340"/>
      <c r="K28" s="340"/>
      <c r="L28" s="340"/>
      <c r="M28" s="340"/>
      <c r="N28" s="340"/>
      <c r="O28" s="340"/>
      <c r="P28" s="340"/>
      <c r="Q28" s="340"/>
      <c r="R28" s="340"/>
      <c r="S28" s="340"/>
      <c r="T28" s="340"/>
      <c r="U28" s="341"/>
    </row>
    <row r="29" spans="1:21" x14ac:dyDescent="0.2">
      <c r="A29" s="342"/>
      <c r="B29" s="340"/>
      <c r="C29" s="340"/>
      <c r="D29" s="340"/>
      <c r="E29" s="340"/>
      <c r="F29" s="340"/>
      <c r="G29" s="340"/>
      <c r="H29" s="340"/>
      <c r="I29" s="340"/>
      <c r="J29" s="340"/>
      <c r="K29" s="340"/>
      <c r="L29" s="340"/>
      <c r="M29" s="340"/>
      <c r="N29" s="340"/>
      <c r="O29" s="340"/>
      <c r="P29" s="340"/>
      <c r="Q29" s="340"/>
      <c r="R29" s="340"/>
      <c r="S29" s="340"/>
      <c r="T29" s="340"/>
      <c r="U29" s="341"/>
    </row>
    <row r="30" spans="1:21" x14ac:dyDescent="0.2">
      <c r="A30" s="342"/>
      <c r="B30" s="340"/>
      <c r="C30" s="340"/>
      <c r="D30" s="340"/>
      <c r="E30" s="340"/>
      <c r="F30" s="340"/>
      <c r="G30" s="340"/>
      <c r="H30" s="340"/>
      <c r="I30" s="340"/>
      <c r="J30" s="340"/>
      <c r="K30" s="340"/>
      <c r="L30" s="340"/>
      <c r="M30" s="340"/>
      <c r="N30" s="340"/>
      <c r="O30" s="340"/>
      <c r="P30" s="340"/>
      <c r="Q30" s="340"/>
      <c r="R30" s="340"/>
      <c r="S30" s="340"/>
      <c r="T30" s="340"/>
      <c r="U30" s="341"/>
    </row>
    <row r="31" spans="1:21" x14ac:dyDescent="0.2">
      <c r="A31" s="342"/>
      <c r="B31" s="340"/>
      <c r="C31" s="340"/>
      <c r="D31" s="340"/>
      <c r="E31" s="340"/>
      <c r="F31" s="340"/>
      <c r="G31" s="340"/>
      <c r="H31" s="340"/>
      <c r="I31" s="340"/>
      <c r="J31" s="340"/>
      <c r="K31" s="340"/>
      <c r="L31" s="340"/>
      <c r="M31" s="340"/>
      <c r="N31" s="340"/>
      <c r="O31" s="340"/>
      <c r="P31" s="340"/>
      <c r="Q31" s="340"/>
      <c r="R31" s="340"/>
      <c r="S31" s="340"/>
      <c r="T31" s="340"/>
      <c r="U31" s="341"/>
    </row>
    <row r="32" spans="1:21" ht="16" thickBot="1" x14ac:dyDescent="0.25">
      <c r="A32" s="343"/>
      <c r="B32" s="344"/>
      <c r="C32" s="344"/>
      <c r="D32" s="344"/>
      <c r="E32" s="344"/>
      <c r="F32" s="344"/>
      <c r="G32" s="344"/>
      <c r="H32" s="344"/>
      <c r="I32" s="344"/>
      <c r="J32" s="344"/>
      <c r="K32" s="344"/>
      <c r="L32" s="344"/>
      <c r="M32" s="344"/>
      <c r="N32" s="344"/>
      <c r="O32" s="344"/>
      <c r="P32" s="344"/>
      <c r="Q32" s="344"/>
      <c r="R32" s="344"/>
      <c r="S32" s="344"/>
      <c r="T32" s="344"/>
      <c r="U32" s="345"/>
    </row>
    <row r="33" spans="1:21" x14ac:dyDescent="0.2">
      <c r="A33" s="323" t="s">
        <v>250</v>
      </c>
      <c r="B33" s="324"/>
      <c r="C33" s="324"/>
      <c r="D33" s="324"/>
      <c r="E33" s="324"/>
      <c r="F33" s="324"/>
      <c r="G33" s="324"/>
      <c r="H33" s="324"/>
      <c r="I33" s="324"/>
      <c r="J33" s="324"/>
      <c r="K33" s="324"/>
      <c r="L33" s="324"/>
      <c r="M33" s="324"/>
      <c r="N33" s="324"/>
      <c r="O33" s="324"/>
      <c r="P33" s="324"/>
      <c r="Q33" s="324"/>
      <c r="R33" s="324"/>
      <c r="S33" s="324"/>
      <c r="T33" s="324"/>
      <c r="U33" s="325"/>
    </row>
    <row r="34" spans="1:21" ht="14" customHeight="1" x14ac:dyDescent="0.2">
      <c r="A34" s="354"/>
      <c r="B34" s="355"/>
      <c r="C34" s="355"/>
      <c r="D34" s="355"/>
      <c r="E34" s="355"/>
      <c r="F34" s="355"/>
      <c r="G34" s="355"/>
      <c r="H34" s="355"/>
      <c r="I34" s="355"/>
      <c r="J34" s="355"/>
      <c r="K34" s="355"/>
      <c r="L34" s="355"/>
      <c r="M34" s="355"/>
      <c r="N34" s="355"/>
      <c r="O34" s="355"/>
      <c r="P34" s="355"/>
      <c r="Q34" s="355"/>
      <c r="R34" s="355"/>
      <c r="S34" s="355"/>
      <c r="T34" s="355"/>
      <c r="U34" s="356"/>
    </row>
    <row r="35" spans="1:21" ht="35.5" customHeight="1" x14ac:dyDescent="0.2">
      <c r="A35" s="370" t="s">
        <v>184</v>
      </c>
      <c r="B35" s="358"/>
      <c r="C35" s="357" t="s">
        <v>185</v>
      </c>
      <c r="D35" s="358"/>
      <c r="E35" s="357" t="s">
        <v>181</v>
      </c>
      <c r="F35" s="358"/>
      <c r="G35" s="357" t="s">
        <v>182</v>
      </c>
      <c r="H35" s="358"/>
      <c r="I35" s="357" t="s">
        <v>205</v>
      </c>
      <c r="J35" s="358"/>
      <c r="K35" s="357" t="s">
        <v>183</v>
      </c>
      <c r="L35" s="358"/>
      <c r="M35" s="357" t="s">
        <v>187</v>
      </c>
      <c r="N35" s="358"/>
      <c r="O35" s="357" t="s">
        <v>186</v>
      </c>
      <c r="P35" s="358"/>
      <c r="Q35" s="357" t="s">
        <v>188</v>
      </c>
      <c r="R35" s="359"/>
      <c r="S35" s="14" t="s">
        <v>189</v>
      </c>
      <c r="T35" s="14" t="s">
        <v>190</v>
      </c>
      <c r="U35" s="16" t="s">
        <v>191</v>
      </c>
    </row>
    <row r="36" spans="1:21" x14ac:dyDescent="0.2">
      <c r="A36" s="374"/>
      <c r="B36" s="361"/>
      <c r="C36" s="360"/>
      <c r="D36" s="361"/>
      <c r="E36" s="360"/>
      <c r="F36" s="361"/>
      <c r="G36" s="360"/>
      <c r="H36" s="361"/>
      <c r="I36" s="360"/>
      <c r="J36" s="361"/>
      <c r="K36" s="360"/>
      <c r="L36" s="361"/>
      <c r="M36" s="360"/>
      <c r="N36" s="361"/>
      <c r="O36" s="360"/>
      <c r="P36" s="361"/>
      <c r="Q36" s="360"/>
      <c r="R36" s="301"/>
      <c r="S36" s="15"/>
      <c r="T36" s="15"/>
      <c r="U36" s="17"/>
    </row>
    <row r="37" spans="1:21" x14ac:dyDescent="0.2">
      <c r="A37" s="374"/>
      <c r="B37" s="375"/>
      <c r="C37" s="360"/>
      <c r="D37" s="361"/>
      <c r="E37" s="360"/>
      <c r="F37" s="361"/>
      <c r="G37" s="360"/>
      <c r="H37" s="361"/>
      <c r="I37" s="360"/>
      <c r="J37" s="361"/>
      <c r="K37" s="360"/>
      <c r="L37" s="361"/>
      <c r="M37" s="360"/>
      <c r="N37" s="361"/>
      <c r="O37" s="360"/>
      <c r="P37" s="361"/>
      <c r="Q37" s="360"/>
      <c r="R37" s="301"/>
      <c r="S37" s="15"/>
      <c r="T37" s="15"/>
      <c r="U37" s="17"/>
    </row>
    <row r="38" spans="1:21" x14ac:dyDescent="0.2">
      <c r="A38" s="376"/>
      <c r="B38" s="361"/>
      <c r="C38" s="360"/>
      <c r="D38" s="361"/>
      <c r="E38" s="360"/>
      <c r="F38" s="361"/>
      <c r="G38" s="360"/>
      <c r="H38" s="361"/>
      <c r="I38" s="360"/>
      <c r="J38" s="361"/>
      <c r="K38" s="360"/>
      <c r="L38" s="361"/>
      <c r="M38" s="360"/>
      <c r="N38" s="361"/>
      <c r="O38" s="360"/>
      <c r="P38" s="361"/>
      <c r="Q38" s="360"/>
      <c r="R38" s="301"/>
      <c r="S38" s="15"/>
      <c r="T38" s="15"/>
      <c r="U38" s="17"/>
    </row>
    <row r="39" spans="1:21" x14ac:dyDescent="0.2">
      <c r="A39" s="376"/>
      <c r="B39" s="361"/>
      <c r="C39" s="360"/>
      <c r="D39" s="361"/>
      <c r="E39" s="360"/>
      <c r="F39" s="361"/>
      <c r="G39" s="360"/>
      <c r="H39" s="361"/>
      <c r="I39" s="360"/>
      <c r="J39" s="361"/>
      <c r="K39" s="360"/>
      <c r="L39" s="361"/>
      <c r="M39" s="360"/>
      <c r="N39" s="361"/>
      <c r="O39" s="360"/>
      <c r="P39" s="361"/>
      <c r="Q39" s="360"/>
      <c r="R39" s="301"/>
      <c r="S39" s="15"/>
      <c r="T39" s="15"/>
      <c r="U39" s="17"/>
    </row>
    <row r="40" spans="1:21" x14ac:dyDescent="0.2">
      <c r="A40" s="376"/>
      <c r="B40" s="361"/>
      <c r="C40" s="360"/>
      <c r="D40" s="361"/>
      <c r="E40" s="360"/>
      <c r="F40" s="361"/>
      <c r="G40" s="360"/>
      <c r="H40" s="361"/>
      <c r="I40" s="360"/>
      <c r="J40" s="361"/>
      <c r="K40" s="360"/>
      <c r="L40" s="361"/>
      <c r="M40" s="360"/>
      <c r="N40" s="361"/>
      <c r="O40" s="360"/>
      <c r="P40" s="361"/>
      <c r="Q40" s="360"/>
      <c r="R40" s="301"/>
      <c r="S40" s="15"/>
      <c r="T40" s="15"/>
      <c r="U40" s="17"/>
    </row>
    <row r="41" spans="1:21" x14ac:dyDescent="0.2">
      <c r="A41" s="376"/>
      <c r="B41" s="361"/>
      <c r="C41" s="360"/>
      <c r="D41" s="361"/>
      <c r="E41" s="360"/>
      <c r="F41" s="361"/>
      <c r="G41" s="360"/>
      <c r="H41" s="361"/>
      <c r="I41" s="360"/>
      <c r="J41" s="361"/>
      <c r="K41" s="360"/>
      <c r="L41" s="361"/>
      <c r="M41" s="360"/>
      <c r="N41" s="361"/>
      <c r="O41" s="360"/>
      <c r="P41" s="361"/>
      <c r="Q41" s="360"/>
      <c r="R41" s="301"/>
      <c r="S41" s="15"/>
      <c r="T41" s="15"/>
      <c r="U41" s="17"/>
    </row>
    <row r="42" spans="1:21" x14ac:dyDescent="0.2">
      <c r="A42" s="376"/>
      <c r="B42" s="361"/>
      <c r="C42" s="360"/>
      <c r="D42" s="361"/>
      <c r="E42" s="360"/>
      <c r="F42" s="361"/>
      <c r="G42" s="360"/>
      <c r="H42" s="361"/>
      <c r="I42" s="360"/>
      <c r="J42" s="361"/>
      <c r="K42" s="360"/>
      <c r="L42" s="361"/>
      <c r="M42" s="360"/>
      <c r="N42" s="361"/>
      <c r="O42" s="360"/>
      <c r="P42" s="361"/>
      <c r="Q42" s="360"/>
      <c r="R42" s="301"/>
      <c r="S42" s="15"/>
      <c r="T42" s="15"/>
      <c r="U42" s="17"/>
    </row>
    <row r="43" spans="1:21" x14ac:dyDescent="0.2">
      <c r="A43" s="376"/>
      <c r="B43" s="361"/>
      <c r="C43" s="360"/>
      <c r="D43" s="361"/>
      <c r="E43" s="360"/>
      <c r="F43" s="361"/>
      <c r="G43" s="360"/>
      <c r="H43" s="361"/>
      <c r="I43" s="360"/>
      <c r="J43" s="361"/>
      <c r="K43" s="360"/>
      <c r="L43" s="361"/>
      <c r="M43" s="360"/>
      <c r="N43" s="361"/>
      <c r="O43" s="360"/>
      <c r="P43" s="361"/>
      <c r="Q43" s="360"/>
      <c r="R43" s="301"/>
      <c r="S43" s="15"/>
      <c r="T43" s="15"/>
      <c r="U43" s="17"/>
    </row>
    <row r="44" spans="1:21" x14ac:dyDescent="0.2">
      <c r="A44" s="377"/>
      <c r="B44" s="353"/>
      <c r="C44" s="352"/>
      <c r="D44" s="353"/>
      <c r="E44" s="352"/>
      <c r="F44" s="353"/>
      <c r="G44" s="352"/>
      <c r="H44" s="353"/>
      <c r="I44" s="352"/>
      <c r="J44" s="353"/>
      <c r="K44" s="352"/>
      <c r="L44" s="353"/>
      <c r="M44" s="352"/>
      <c r="N44" s="353"/>
      <c r="O44" s="352"/>
      <c r="P44" s="353"/>
      <c r="Q44" s="352"/>
      <c r="R44" s="373"/>
      <c r="S44" s="18"/>
      <c r="T44" s="18"/>
      <c r="U44" s="19"/>
    </row>
    <row r="46" spans="1:21" ht="55.25" customHeight="1" x14ac:dyDescent="0.2">
      <c r="A46" s="371" t="s">
        <v>327</v>
      </c>
      <c r="B46" s="372"/>
    </row>
  </sheetData>
  <mergeCells count="101">
    <mergeCell ref="A46:B46"/>
    <mergeCell ref="O44:P44"/>
    <mergeCell ref="Q44:R44"/>
    <mergeCell ref="A36:B36"/>
    <mergeCell ref="A37:B37"/>
    <mergeCell ref="A38:B38"/>
    <mergeCell ref="A39:B39"/>
    <mergeCell ref="A40:B40"/>
    <mergeCell ref="A41:B41"/>
    <mergeCell ref="A42:B42"/>
    <mergeCell ref="A43:B43"/>
    <mergeCell ref="A44:B44"/>
    <mergeCell ref="C44:D44"/>
    <mergeCell ref="E44:F44"/>
    <mergeCell ref="G44:H44"/>
    <mergeCell ref="K44:L44"/>
    <mergeCell ref="M44:N44"/>
    <mergeCell ref="O43:P43"/>
    <mergeCell ref="Q43:R43"/>
    <mergeCell ref="C42:D42"/>
    <mergeCell ref="E42:F42"/>
    <mergeCell ref="G42:H42"/>
    <mergeCell ref="K42:L42"/>
    <mergeCell ref="M42:N42"/>
    <mergeCell ref="I42:J42"/>
    <mergeCell ref="I43:J43"/>
    <mergeCell ref="O42:P42"/>
    <mergeCell ref="Q42:R42"/>
    <mergeCell ref="C43:D43"/>
    <mergeCell ref="E43:F43"/>
    <mergeCell ref="G43:H43"/>
    <mergeCell ref="K43:L43"/>
    <mergeCell ref="M43:N43"/>
    <mergeCell ref="Q40:R40"/>
    <mergeCell ref="C41:D41"/>
    <mergeCell ref="E41:F41"/>
    <mergeCell ref="G41:H41"/>
    <mergeCell ref="K41:L41"/>
    <mergeCell ref="M41:N41"/>
    <mergeCell ref="O41:P41"/>
    <mergeCell ref="Q41:R41"/>
    <mergeCell ref="C40:D40"/>
    <mergeCell ref="E40:F40"/>
    <mergeCell ref="G40:H40"/>
    <mergeCell ref="K40:L40"/>
    <mergeCell ref="M40:N40"/>
    <mergeCell ref="I40:J40"/>
    <mergeCell ref="I41:J41"/>
    <mergeCell ref="M38:N38"/>
    <mergeCell ref="I38:J38"/>
    <mergeCell ref="E39:F39"/>
    <mergeCell ref="G39:H39"/>
    <mergeCell ref="K39:L39"/>
    <mergeCell ref="M39:N39"/>
    <mergeCell ref="O39:P39"/>
    <mergeCell ref="C39:D39"/>
    <mergeCell ref="O40:P40"/>
    <mergeCell ref="A1:U1"/>
    <mergeCell ref="A3:U3"/>
    <mergeCell ref="A4:U4"/>
    <mergeCell ref="A5:U17"/>
    <mergeCell ref="A18:U18"/>
    <mergeCell ref="A2:E2"/>
    <mergeCell ref="E37:F37"/>
    <mergeCell ref="A35:B35"/>
    <mergeCell ref="G35:H35"/>
    <mergeCell ref="K35:L35"/>
    <mergeCell ref="Q36:R36"/>
    <mergeCell ref="I35:J35"/>
    <mergeCell ref="C35:D35"/>
    <mergeCell ref="E35:F35"/>
    <mergeCell ref="G37:H37"/>
    <mergeCell ref="K37:L37"/>
    <mergeCell ref="M37:N37"/>
    <mergeCell ref="O36:P36"/>
    <mergeCell ref="I36:J36"/>
    <mergeCell ref="O37:P37"/>
    <mergeCell ref="I44:J44"/>
    <mergeCell ref="A19:U19"/>
    <mergeCell ref="A20:U32"/>
    <mergeCell ref="A33:U33"/>
    <mergeCell ref="A34:U34"/>
    <mergeCell ref="M35:N35"/>
    <mergeCell ref="O35:P35"/>
    <mergeCell ref="Q35:R35"/>
    <mergeCell ref="C36:D36"/>
    <mergeCell ref="E36:F36"/>
    <mergeCell ref="G36:H36"/>
    <mergeCell ref="K36:L36"/>
    <mergeCell ref="M36:N36"/>
    <mergeCell ref="Q37:R37"/>
    <mergeCell ref="I37:J37"/>
    <mergeCell ref="C37:D37"/>
    <mergeCell ref="Q39:R39"/>
    <mergeCell ref="I39:J39"/>
    <mergeCell ref="O38:P38"/>
    <mergeCell ref="Q38:R38"/>
    <mergeCell ref="C38:D38"/>
    <mergeCell ref="E38:F38"/>
    <mergeCell ref="G38:H38"/>
    <mergeCell ref="K38:L38"/>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53"/>
  <sheetViews>
    <sheetView zoomScale="90" zoomScaleNormal="90" workbookViewId="0">
      <selection activeCell="O16" sqref="O16"/>
    </sheetView>
  </sheetViews>
  <sheetFormatPr baseColWidth="10" defaultColWidth="10.83203125" defaultRowHeight="25" customHeight="1" x14ac:dyDescent="0.2"/>
  <cols>
    <col min="1" max="1" width="25.83203125" style="174" customWidth="1"/>
    <col min="2" max="2" width="16.33203125" style="174" customWidth="1"/>
    <col min="3" max="3" width="25.5" style="174" customWidth="1"/>
    <col min="4" max="4" width="37.5" style="174" customWidth="1"/>
    <col min="5" max="5" width="17.6640625" style="174" customWidth="1"/>
    <col min="6" max="6" width="10.83203125" style="174"/>
    <col min="7" max="7" width="30.1640625" style="174" customWidth="1"/>
    <col min="8" max="8" width="22" style="174" customWidth="1"/>
    <col min="9" max="9" width="21" style="174" customWidth="1"/>
    <col min="10" max="10" width="32.1640625" style="174" customWidth="1"/>
    <col min="11" max="11" width="17.83203125" style="174" customWidth="1"/>
    <col min="12" max="12" width="24.5" style="174" customWidth="1"/>
    <col min="13" max="16384" width="10.83203125" style="174"/>
  </cols>
  <sheetData>
    <row r="1" spans="1:12" ht="25" customHeight="1" x14ac:dyDescent="0.2">
      <c r="A1" s="380" t="s">
        <v>315</v>
      </c>
      <c r="B1" s="380"/>
      <c r="C1" s="380"/>
      <c r="D1" s="380"/>
      <c r="E1" s="380"/>
      <c r="F1" s="380"/>
      <c r="G1" s="380"/>
      <c r="H1" s="380"/>
      <c r="I1" s="380"/>
      <c r="J1" s="380"/>
      <c r="K1" s="380"/>
      <c r="L1" s="380"/>
    </row>
    <row r="2" spans="1:12" ht="25" customHeight="1" x14ac:dyDescent="0.2">
      <c r="A2" s="378" t="s">
        <v>307</v>
      </c>
      <c r="B2" s="378"/>
      <c r="C2" s="378"/>
      <c r="D2" s="378"/>
      <c r="E2" s="379"/>
      <c r="F2" s="175"/>
      <c r="G2" s="381" t="s">
        <v>308</v>
      </c>
      <c r="H2" s="378"/>
      <c r="I2" s="378"/>
      <c r="J2" s="378"/>
      <c r="K2" s="378"/>
      <c r="L2" s="378"/>
    </row>
    <row r="3" spans="1:12" ht="31" customHeight="1" x14ac:dyDescent="0.2">
      <c r="A3" s="176" t="s">
        <v>316</v>
      </c>
      <c r="B3" s="176" t="s">
        <v>309</v>
      </c>
      <c r="C3" s="176" t="s">
        <v>10</v>
      </c>
      <c r="D3" s="176" t="s">
        <v>11</v>
      </c>
      <c r="E3" s="194" t="s">
        <v>12</v>
      </c>
      <c r="F3" s="150"/>
      <c r="G3" s="195" t="s">
        <v>316</v>
      </c>
      <c r="H3" s="176" t="s">
        <v>310</v>
      </c>
      <c r="I3" s="176" t="s">
        <v>13</v>
      </c>
      <c r="J3" s="176" t="s">
        <v>11</v>
      </c>
      <c r="K3" s="176" t="s">
        <v>12</v>
      </c>
      <c r="L3" s="176" t="s">
        <v>173</v>
      </c>
    </row>
    <row r="4" spans="1:12" ht="25" customHeight="1" x14ac:dyDescent="0.2">
      <c r="A4" s="177" t="s">
        <v>351</v>
      </c>
      <c r="B4" s="178" t="s">
        <v>350</v>
      </c>
      <c r="C4" s="179" t="s">
        <v>375</v>
      </c>
      <c r="D4" s="180" t="s">
        <v>392</v>
      </c>
      <c r="E4" s="179" t="s">
        <v>393</v>
      </c>
      <c r="F4" s="175"/>
      <c r="G4" s="201" t="s">
        <v>355</v>
      </c>
      <c r="H4" s="205" t="s">
        <v>358</v>
      </c>
      <c r="I4" s="206"/>
      <c r="J4" s="185" t="s">
        <v>460</v>
      </c>
      <c r="K4" s="207" t="s">
        <v>404</v>
      </c>
      <c r="L4" s="198" t="s">
        <v>437</v>
      </c>
    </row>
    <row r="5" spans="1:12" ht="25" customHeight="1" x14ac:dyDescent="0.2">
      <c r="A5" s="177" t="s">
        <v>354</v>
      </c>
      <c r="B5" s="178" t="s">
        <v>350</v>
      </c>
      <c r="C5" s="181" t="s">
        <v>375</v>
      </c>
      <c r="D5" s="182" t="s">
        <v>403</v>
      </c>
      <c r="E5" s="181" t="s">
        <v>404</v>
      </c>
      <c r="F5" s="175"/>
      <c r="G5" s="201" t="s">
        <v>356</v>
      </c>
      <c r="H5" s="205" t="s">
        <v>360</v>
      </c>
      <c r="I5" s="206" t="s">
        <v>461</v>
      </c>
      <c r="J5" s="185" t="s">
        <v>462</v>
      </c>
      <c r="K5" s="207" t="s">
        <v>404</v>
      </c>
      <c r="L5" s="198" t="s">
        <v>437</v>
      </c>
    </row>
    <row r="6" spans="1:12" ht="25" customHeight="1" x14ac:dyDescent="0.2">
      <c r="A6" s="202" t="s">
        <v>456</v>
      </c>
      <c r="B6" s="202" t="s">
        <v>350</v>
      </c>
      <c r="C6" s="202" t="s">
        <v>457</v>
      </c>
      <c r="D6" s="203" t="s">
        <v>458</v>
      </c>
      <c r="E6" s="202" t="s">
        <v>393</v>
      </c>
      <c r="F6" s="175"/>
      <c r="G6" s="201" t="s">
        <v>361</v>
      </c>
      <c r="H6" s="205" t="s">
        <v>358</v>
      </c>
      <c r="I6" s="206"/>
      <c r="J6" s="180" t="s">
        <v>394</v>
      </c>
      <c r="K6" s="207" t="s">
        <v>404</v>
      </c>
      <c r="L6" s="198" t="s">
        <v>437</v>
      </c>
    </row>
    <row r="7" spans="1:12" ht="25" customHeight="1" x14ac:dyDescent="0.2">
      <c r="A7" s="177" t="s">
        <v>353</v>
      </c>
      <c r="B7" s="178" t="s">
        <v>350</v>
      </c>
      <c r="C7" s="179" t="s">
        <v>375</v>
      </c>
      <c r="D7" s="180" t="s">
        <v>402</v>
      </c>
      <c r="E7" s="179" t="s">
        <v>400</v>
      </c>
      <c r="F7" s="175"/>
      <c r="G7" s="201" t="s">
        <v>430</v>
      </c>
      <c r="H7" s="205" t="s">
        <v>358</v>
      </c>
      <c r="I7" s="206" t="s">
        <v>463</v>
      </c>
      <c r="J7" s="185" t="s">
        <v>464</v>
      </c>
      <c r="K7" s="207" t="s">
        <v>465</v>
      </c>
      <c r="L7" s="198" t="s">
        <v>437</v>
      </c>
    </row>
    <row r="8" spans="1:12" ht="25" customHeight="1" x14ac:dyDescent="0.2">
      <c r="A8" s="181" t="s">
        <v>373</v>
      </c>
      <c r="B8" s="178" t="s">
        <v>350</v>
      </c>
      <c r="C8" s="179" t="s">
        <v>375</v>
      </c>
      <c r="D8" s="182" t="s">
        <v>395</v>
      </c>
      <c r="E8" s="179" t="s">
        <v>396</v>
      </c>
      <c r="F8" s="175"/>
      <c r="G8" s="201" t="s">
        <v>357</v>
      </c>
      <c r="H8" s="205" t="s">
        <v>359</v>
      </c>
      <c r="I8" s="206" t="s">
        <v>363</v>
      </c>
      <c r="J8" s="185" t="s">
        <v>466</v>
      </c>
      <c r="K8" s="207" t="s">
        <v>362</v>
      </c>
      <c r="L8" s="198" t="s">
        <v>437</v>
      </c>
    </row>
    <row r="9" spans="1:12" ht="25" customHeight="1" x14ac:dyDescent="0.2">
      <c r="A9" s="204" t="s">
        <v>459</v>
      </c>
      <c r="B9" s="178" t="s">
        <v>350</v>
      </c>
      <c r="C9" s="179" t="s">
        <v>375</v>
      </c>
      <c r="D9" s="180" t="s">
        <v>397</v>
      </c>
      <c r="E9" s="179" t="s">
        <v>398</v>
      </c>
      <c r="F9" s="175"/>
      <c r="G9" s="201" t="s">
        <v>455</v>
      </c>
      <c r="H9" s="205" t="s">
        <v>358</v>
      </c>
      <c r="I9" s="204"/>
      <c r="J9" s="203" t="s">
        <v>467</v>
      </c>
      <c r="K9" s="207" t="s">
        <v>404</v>
      </c>
      <c r="L9" s="198" t="s">
        <v>437</v>
      </c>
    </row>
    <row r="10" spans="1:12" ht="25" customHeight="1" x14ac:dyDescent="0.2">
      <c r="A10" s="177" t="s">
        <v>352</v>
      </c>
      <c r="B10" s="178" t="s">
        <v>350</v>
      </c>
      <c r="C10" s="179" t="s">
        <v>375</v>
      </c>
      <c r="D10" s="180" t="s">
        <v>399</v>
      </c>
      <c r="E10" s="179" t="s">
        <v>400</v>
      </c>
      <c r="F10" s="175"/>
      <c r="G10" s="196" t="s">
        <v>468</v>
      </c>
      <c r="H10" s="147" t="s">
        <v>401</v>
      </c>
      <c r="I10" s="204" t="s">
        <v>469</v>
      </c>
      <c r="J10" s="203" t="s">
        <v>470</v>
      </c>
      <c r="K10" s="204" t="s">
        <v>400</v>
      </c>
      <c r="L10" s="198" t="s">
        <v>437</v>
      </c>
    </row>
    <row r="11" spans="1:12" ht="25" customHeight="1" x14ac:dyDescent="0.2">
      <c r="A11" s="175"/>
      <c r="B11" s="175"/>
      <c r="C11" s="175"/>
      <c r="D11" s="175"/>
      <c r="E11" s="175"/>
      <c r="F11" s="175"/>
      <c r="G11" s="204" t="s">
        <v>476</v>
      </c>
      <c r="H11" s="208" t="s">
        <v>477</v>
      </c>
      <c r="I11" s="204"/>
      <c r="J11" s="209" t="s">
        <v>478</v>
      </c>
      <c r="K11" s="202" t="s">
        <v>479</v>
      </c>
      <c r="L11" s="198" t="s">
        <v>437</v>
      </c>
    </row>
    <row r="12" spans="1:12" ht="25" customHeight="1" x14ac:dyDescent="0.2">
      <c r="A12" s="177"/>
      <c r="B12" s="178"/>
      <c r="C12" s="179"/>
      <c r="D12" s="183"/>
      <c r="E12" s="179"/>
      <c r="F12" s="175"/>
      <c r="G12" s="210" t="s">
        <v>374</v>
      </c>
      <c r="H12" s="208" t="s">
        <v>405</v>
      </c>
      <c r="I12" s="204" t="s">
        <v>471</v>
      </c>
      <c r="J12" s="209" t="s">
        <v>472</v>
      </c>
      <c r="K12" s="202" t="s">
        <v>400</v>
      </c>
      <c r="L12" s="198" t="s">
        <v>437</v>
      </c>
    </row>
    <row r="13" spans="1:12" ht="25" customHeight="1" x14ac:dyDescent="0.2">
      <c r="A13" s="177"/>
      <c r="B13" s="178"/>
      <c r="C13" s="181"/>
      <c r="D13" s="182"/>
      <c r="E13" s="181"/>
      <c r="F13" s="175"/>
      <c r="G13" s="210" t="s">
        <v>473</v>
      </c>
      <c r="H13" s="208" t="s">
        <v>474</v>
      </c>
      <c r="I13" s="204" t="s">
        <v>469</v>
      </c>
      <c r="J13" s="209" t="s">
        <v>475</v>
      </c>
      <c r="K13" s="202" t="s">
        <v>362</v>
      </c>
      <c r="L13" s="198" t="s">
        <v>437</v>
      </c>
    </row>
    <row r="14" spans="1:12" ht="25" customHeight="1" x14ac:dyDescent="0.2">
      <c r="A14" s="202"/>
      <c r="B14" s="202"/>
      <c r="C14" s="202"/>
      <c r="D14" s="203"/>
      <c r="E14" s="202"/>
      <c r="F14" s="175"/>
    </row>
    <row r="15" spans="1:12" ht="25" customHeight="1" x14ac:dyDescent="0.2">
      <c r="F15" s="211"/>
      <c r="G15" s="212"/>
      <c r="H15" s="212"/>
      <c r="I15" s="184"/>
      <c r="J15" s="213"/>
      <c r="K15" s="214"/>
      <c r="L15" s="215"/>
    </row>
    <row r="16" spans="1:12" ht="25" customHeight="1" x14ac:dyDescent="0.2">
      <c r="B16" s="184"/>
      <c r="C16" s="184"/>
      <c r="D16" s="184"/>
      <c r="E16" s="184"/>
      <c r="G16" s="184"/>
      <c r="H16" s="184"/>
      <c r="I16" s="184"/>
      <c r="J16" s="184"/>
    </row>
    <row r="17" spans="1:10" ht="25" customHeight="1" x14ac:dyDescent="0.2">
      <c r="B17" s="184"/>
      <c r="C17" s="184"/>
      <c r="D17" s="184"/>
      <c r="E17" s="184"/>
      <c r="G17" s="184"/>
      <c r="H17" s="184"/>
      <c r="I17" s="184"/>
      <c r="J17" s="184"/>
    </row>
    <row r="18" spans="1:10" ht="25" customHeight="1" x14ac:dyDescent="0.2">
      <c r="B18" s="184"/>
      <c r="C18" s="184"/>
      <c r="D18" s="184"/>
      <c r="E18" s="184"/>
      <c r="G18" s="184"/>
      <c r="H18" s="184"/>
      <c r="I18" s="184"/>
      <c r="J18" s="184"/>
    </row>
    <row r="19" spans="1:10" ht="25" customHeight="1" x14ac:dyDescent="0.2">
      <c r="B19" s="184"/>
      <c r="C19" s="184"/>
      <c r="D19" s="184"/>
      <c r="E19" s="184"/>
      <c r="G19" s="184"/>
      <c r="H19" s="184"/>
      <c r="I19" s="184"/>
      <c r="J19" s="184"/>
    </row>
    <row r="20" spans="1:10" ht="25" customHeight="1" x14ac:dyDescent="0.2">
      <c r="A20" s="184"/>
      <c r="B20" s="184"/>
      <c r="C20" s="184"/>
      <c r="D20" s="184"/>
      <c r="E20" s="184"/>
      <c r="G20" s="184"/>
      <c r="H20" s="184"/>
      <c r="I20" s="184"/>
      <c r="J20" s="184"/>
    </row>
    <row r="21" spans="1:10" ht="25" customHeight="1" x14ac:dyDescent="0.2">
      <c r="A21" s="184"/>
      <c r="B21" s="184"/>
      <c r="C21" s="184"/>
      <c r="D21" s="184"/>
      <c r="E21" s="184"/>
      <c r="G21" s="184"/>
      <c r="H21" s="184"/>
      <c r="I21" s="184"/>
      <c r="J21" s="184"/>
    </row>
    <row r="22" spans="1:10" ht="25" customHeight="1" x14ac:dyDescent="0.2">
      <c r="A22" s="184"/>
      <c r="B22" s="184"/>
      <c r="C22" s="184"/>
      <c r="D22" s="184"/>
      <c r="E22" s="184"/>
      <c r="G22" s="184"/>
      <c r="H22" s="184"/>
      <c r="I22" s="184"/>
      <c r="J22" s="184"/>
    </row>
    <row r="23" spans="1:10" ht="25" customHeight="1" x14ac:dyDescent="0.2">
      <c r="A23" s="184"/>
      <c r="B23" s="184"/>
      <c r="C23" s="184"/>
      <c r="D23" s="184"/>
      <c r="E23" s="184"/>
      <c r="G23" s="184"/>
      <c r="H23" s="184"/>
      <c r="I23" s="184"/>
      <c r="J23" s="184"/>
    </row>
    <row r="24" spans="1:10" ht="25" customHeight="1" x14ac:dyDescent="0.2">
      <c r="A24" s="184"/>
      <c r="B24" s="184"/>
      <c r="C24" s="184"/>
      <c r="D24" s="184"/>
      <c r="E24" s="184"/>
      <c r="G24" s="184"/>
      <c r="H24" s="184"/>
      <c r="I24" s="184"/>
      <c r="J24" s="184"/>
    </row>
    <row r="25" spans="1:10" ht="25" customHeight="1" x14ac:dyDescent="0.2">
      <c r="A25" s="184"/>
      <c r="B25" s="184"/>
      <c r="C25" s="184"/>
      <c r="D25" s="184"/>
      <c r="E25" s="184"/>
      <c r="G25" s="184"/>
      <c r="H25" s="184"/>
      <c r="I25" s="184"/>
      <c r="J25" s="184"/>
    </row>
    <row r="26" spans="1:10" ht="25" customHeight="1" x14ac:dyDescent="0.2">
      <c r="A26" s="184"/>
      <c r="B26" s="184"/>
      <c r="C26" s="184"/>
      <c r="D26" s="184"/>
      <c r="E26" s="184"/>
      <c r="G26" s="184"/>
      <c r="H26" s="184"/>
      <c r="I26" s="184"/>
      <c r="J26" s="184"/>
    </row>
    <row r="27" spans="1:10" ht="25" customHeight="1" x14ac:dyDescent="0.2">
      <c r="A27" s="184"/>
      <c r="B27" s="184"/>
      <c r="C27" s="184"/>
      <c r="D27" s="184"/>
      <c r="E27" s="184"/>
      <c r="G27" s="184"/>
      <c r="H27" s="184"/>
      <c r="I27" s="184"/>
      <c r="J27" s="184"/>
    </row>
    <row r="28" spans="1:10" ht="25" customHeight="1" x14ac:dyDescent="0.2">
      <c r="A28" s="184"/>
      <c r="B28" s="184"/>
      <c r="C28" s="184"/>
      <c r="D28" s="184"/>
      <c r="E28" s="184"/>
      <c r="G28" s="184"/>
      <c r="H28" s="184"/>
      <c r="I28" s="184"/>
      <c r="J28" s="184"/>
    </row>
    <row r="29" spans="1:10" ht="25" customHeight="1" x14ac:dyDescent="0.2">
      <c r="A29" s="184"/>
      <c r="B29" s="184"/>
      <c r="C29" s="184"/>
      <c r="D29" s="184"/>
      <c r="E29" s="184"/>
      <c r="G29" s="184"/>
      <c r="H29" s="184"/>
      <c r="I29" s="184"/>
      <c r="J29" s="184"/>
    </row>
    <row r="30" spans="1:10" ht="25" customHeight="1" x14ac:dyDescent="0.2">
      <c r="A30" s="184"/>
      <c r="B30" s="184"/>
      <c r="C30" s="184"/>
      <c r="D30" s="184"/>
      <c r="E30" s="184"/>
      <c r="G30" s="184"/>
      <c r="H30" s="184"/>
      <c r="I30" s="184"/>
      <c r="J30" s="184"/>
    </row>
    <row r="31" spans="1:10" ht="25" customHeight="1" x14ac:dyDescent="0.2">
      <c r="A31" s="184"/>
      <c r="B31" s="184"/>
      <c r="C31" s="184"/>
      <c r="D31" s="184"/>
      <c r="E31" s="184"/>
      <c r="G31" s="184"/>
      <c r="H31" s="184"/>
      <c r="I31" s="184"/>
      <c r="J31" s="184"/>
    </row>
    <row r="32" spans="1:10" ht="25" customHeight="1" x14ac:dyDescent="0.2">
      <c r="A32" s="184"/>
      <c r="B32" s="184"/>
      <c r="C32" s="184"/>
      <c r="D32" s="184"/>
      <c r="E32" s="184"/>
      <c r="G32" s="184"/>
      <c r="H32" s="184"/>
      <c r="I32" s="184"/>
      <c r="J32" s="184"/>
    </row>
    <row r="33" spans="1:10" ht="25" customHeight="1" x14ac:dyDescent="0.2">
      <c r="A33" s="184"/>
      <c r="B33" s="184"/>
      <c r="C33" s="184"/>
      <c r="D33" s="184"/>
      <c r="E33" s="184"/>
      <c r="G33" s="184"/>
      <c r="H33" s="184"/>
      <c r="I33" s="184"/>
      <c r="J33" s="184"/>
    </row>
    <row r="34" spans="1:10" ht="25" customHeight="1" x14ac:dyDescent="0.2">
      <c r="A34" s="184"/>
      <c r="B34" s="184"/>
      <c r="C34" s="184"/>
      <c r="D34" s="184"/>
      <c r="E34" s="184"/>
      <c r="G34" s="184"/>
      <c r="H34" s="184"/>
      <c r="I34" s="184"/>
      <c r="J34" s="184"/>
    </row>
    <row r="35" spans="1:10" ht="25" customHeight="1" x14ac:dyDescent="0.2">
      <c r="A35" s="184"/>
      <c r="B35" s="184"/>
      <c r="C35" s="184"/>
      <c r="D35" s="184"/>
      <c r="E35" s="184"/>
      <c r="G35" s="184"/>
      <c r="H35" s="184"/>
      <c r="I35" s="184"/>
      <c r="J35" s="184"/>
    </row>
    <row r="36" spans="1:10" ht="25" customHeight="1" x14ac:dyDescent="0.2">
      <c r="A36" s="184"/>
      <c r="B36" s="184"/>
      <c r="C36" s="184"/>
      <c r="D36" s="184"/>
      <c r="E36" s="184"/>
      <c r="G36" s="184"/>
      <c r="H36" s="184"/>
      <c r="I36" s="184"/>
      <c r="J36" s="184"/>
    </row>
    <row r="37" spans="1:10" ht="25" customHeight="1" x14ac:dyDescent="0.2">
      <c r="A37" s="184"/>
      <c r="B37" s="184"/>
      <c r="C37" s="184"/>
      <c r="D37" s="184"/>
      <c r="E37" s="184"/>
      <c r="G37" s="184"/>
      <c r="H37" s="184"/>
      <c r="I37" s="184"/>
      <c r="J37" s="184"/>
    </row>
    <row r="38" spans="1:10" ht="25" customHeight="1" x14ac:dyDescent="0.2">
      <c r="A38" s="184"/>
      <c r="B38" s="184"/>
      <c r="C38" s="184"/>
      <c r="D38" s="184"/>
      <c r="E38" s="184"/>
      <c r="G38" s="184"/>
      <c r="H38" s="184"/>
      <c r="I38" s="184"/>
      <c r="J38" s="184"/>
    </row>
    <row r="39" spans="1:10" ht="25" customHeight="1" x14ac:dyDescent="0.2">
      <c r="A39" s="184"/>
      <c r="B39" s="184"/>
      <c r="C39" s="184"/>
      <c r="D39" s="184"/>
      <c r="E39" s="184"/>
      <c r="G39" s="184"/>
      <c r="H39" s="184"/>
      <c r="I39" s="184"/>
      <c r="J39" s="184"/>
    </row>
    <row r="40" spans="1:10" ht="25" customHeight="1" x14ac:dyDescent="0.2">
      <c r="A40" s="184"/>
      <c r="B40" s="184"/>
      <c r="C40" s="184"/>
      <c r="D40" s="184"/>
      <c r="E40" s="184"/>
      <c r="G40" s="184"/>
      <c r="H40" s="184"/>
      <c r="I40" s="184"/>
      <c r="J40" s="184"/>
    </row>
    <row r="41" spans="1:10" ht="25" customHeight="1" x14ac:dyDescent="0.2">
      <c r="A41" s="184"/>
      <c r="B41" s="184"/>
      <c r="C41" s="184"/>
      <c r="D41" s="184"/>
      <c r="E41" s="184"/>
      <c r="G41" s="184"/>
      <c r="H41" s="184"/>
      <c r="I41" s="184"/>
      <c r="J41" s="184"/>
    </row>
    <row r="42" spans="1:10" ht="25" customHeight="1" x14ac:dyDescent="0.2">
      <c r="A42" s="184"/>
      <c r="B42" s="184"/>
      <c r="C42" s="184"/>
      <c r="D42" s="184"/>
      <c r="E42" s="184"/>
      <c r="G42" s="184"/>
      <c r="H42" s="184"/>
      <c r="I42" s="184"/>
      <c r="J42" s="184"/>
    </row>
    <row r="43" spans="1:10" ht="25" customHeight="1" x14ac:dyDescent="0.2">
      <c r="A43" s="184"/>
      <c r="B43" s="184"/>
      <c r="C43" s="184"/>
      <c r="D43" s="184"/>
      <c r="E43" s="184"/>
      <c r="G43" s="184"/>
      <c r="H43" s="184"/>
      <c r="I43" s="184"/>
      <c r="J43" s="184"/>
    </row>
    <row r="44" spans="1:10" ht="25" customHeight="1" x14ac:dyDescent="0.2">
      <c r="A44" s="184"/>
      <c r="B44" s="184"/>
      <c r="C44" s="184"/>
      <c r="D44" s="184"/>
      <c r="E44" s="184"/>
      <c r="G44" s="184"/>
      <c r="H44" s="184"/>
      <c r="I44" s="184"/>
      <c r="J44" s="184"/>
    </row>
    <row r="45" spans="1:10" ht="25" customHeight="1" x14ac:dyDescent="0.2">
      <c r="A45" s="184"/>
      <c r="B45" s="184"/>
      <c r="C45" s="184"/>
      <c r="D45" s="184"/>
      <c r="E45" s="184"/>
      <c r="G45" s="184"/>
      <c r="H45" s="184"/>
      <c r="I45" s="184"/>
      <c r="J45" s="184"/>
    </row>
    <row r="46" spans="1:10" ht="25" customHeight="1" x14ac:dyDescent="0.2">
      <c r="A46" s="184"/>
      <c r="B46" s="184"/>
      <c r="C46" s="184"/>
      <c r="D46" s="184"/>
      <c r="E46" s="184"/>
      <c r="G46" s="184"/>
      <c r="H46" s="184"/>
      <c r="I46" s="184"/>
      <c r="J46" s="184"/>
    </row>
    <row r="47" spans="1:10" ht="25" customHeight="1" x14ac:dyDescent="0.2">
      <c r="A47" s="184"/>
      <c r="B47" s="184"/>
      <c r="C47" s="184"/>
      <c r="D47" s="184"/>
      <c r="E47" s="184"/>
      <c r="G47" s="184"/>
      <c r="H47" s="184"/>
      <c r="I47" s="184"/>
      <c r="J47" s="184"/>
    </row>
    <row r="48" spans="1:10" ht="25" customHeight="1" x14ac:dyDescent="0.2">
      <c r="A48" s="184"/>
      <c r="B48" s="184"/>
      <c r="C48" s="184"/>
      <c r="D48" s="184"/>
      <c r="E48" s="184"/>
      <c r="G48" s="184"/>
      <c r="H48" s="184"/>
      <c r="I48" s="184"/>
      <c r="J48" s="184"/>
    </row>
    <row r="49" spans="7:10" ht="25" customHeight="1" x14ac:dyDescent="0.2">
      <c r="G49" s="184"/>
      <c r="H49" s="184"/>
      <c r="I49" s="184"/>
      <c r="J49" s="184"/>
    </row>
    <row r="50" spans="7:10" ht="25" customHeight="1" x14ac:dyDescent="0.2">
      <c r="G50" s="184"/>
      <c r="H50" s="184"/>
      <c r="I50" s="184"/>
      <c r="J50" s="184"/>
    </row>
    <row r="51" spans="7:10" ht="25" customHeight="1" x14ac:dyDescent="0.2">
      <c r="G51" s="184"/>
      <c r="H51" s="184"/>
      <c r="I51" s="184"/>
      <c r="J51" s="184"/>
    </row>
    <row r="52" spans="7:10" ht="25" customHeight="1" x14ac:dyDescent="0.2">
      <c r="G52" s="184"/>
      <c r="H52" s="184"/>
      <c r="I52" s="184"/>
      <c r="J52" s="184"/>
    </row>
    <row r="53" spans="7:10" ht="25" customHeight="1" x14ac:dyDescent="0.2">
      <c r="G53" s="184"/>
      <c r="H53" s="184"/>
      <c r="I53" s="184"/>
      <c r="J53" s="184"/>
    </row>
  </sheetData>
  <mergeCells count="3">
    <mergeCell ref="A2:E2"/>
    <mergeCell ref="A1:L1"/>
    <mergeCell ref="G2:L2"/>
  </mergeCells>
  <dataValidations count="1">
    <dataValidation type="list" allowBlank="1" showInputMessage="1" showErrorMessage="1" sqref="B4:B5 B7:B10 B12:B13" xr:uid="{30E30BB6-91A0-8048-B5EC-C66E8607E710}">
      <formula1>"E/C, E (PRAG ou PRCE), C, ATER, PUPH/MCUPH"</formula1>
    </dataValidation>
  </dataValidations>
  <hyperlinks>
    <hyperlink ref="D4" r:id="rId1" xr:uid="{01C940A9-8782-F545-A566-ECB2EE58BF00}"/>
    <hyperlink ref="D8" r:id="rId2" xr:uid="{43F85CF7-4599-164C-9120-991DD31A9222}"/>
    <hyperlink ref="D9" r:id="rId3" xr:uid="{B9E85296-D1A9-C442-B064-605C2A099E38}"/>
    <hyperlink ref="D10" r:id="rId4" xr:uid="{974C5684-2FF9-AD4A-BF65-C888D62CD022}"/>
    <hyperlink ref="D7" r:id="rId5" xr:uid="{ABA2D3BB-9E67-2148-BC52-7C50097484C3}"/>
    <hyperlink ref="D5" r:id="rId6" xr:uid="{0B2DEBC7-41F8-4046-BDDA-ADAC84DACA30}"/>
    <hyperlink ref="D6" r:id="rId7" xr:uid="{F65C6B10-914B-5745-9008-563B8642E604}"/>
    <hyperlink ref="J6" r:id="rId8" xr:uid="{053D4F46-247C-A341-BB96-B61C687BD8B7}"/>
    <hyperlink ref="J10" r:id="rId9" xr:uid="{67C121F7-2200-CF41-B52A-8394D3DD82C6}"/>
    <hyperlink ref="J12" r:id="rId10" xr:uid="{414D4AB5-11EC-2D47-BCA5-08C6572F105D}"/>
    <hyperlink ref="J13" r:id="rId11" xr:uid="{A79D915C-A0D4-7A45-A96D-1634671BEE60}"/>
    <hyperlink ref="J9" r:id="rId12" xr:uid="{48FB2FA7-ACDE-7743-95D8-27DC89E1CCA5}"/>
    <hyperlink ref="J8" r:id="rId13" xr:uid="{E08CDC25-65B4-0643-9703-70D0094B812F}"/>
    <hyperlink ref="J5" r:id="rId14" xr:uid="{F6926246-F78F-C74F-928C-DF38FF603A6D}"/>
    <hyperlink ref="J4" r:id="rId15" xr:uid="{69F5271A-9D97-454F-8E5B-EC1040AAFD76}"/>
    <hyperlink ref="J7" r:id="rId16" xr:uid="{1C89DC5B-77F1-5C4D-9B26-2E953363A4B6}"/>
    <hyperlink ref="J11" r:id="rId17" xr:uid="{CA48DE64-01D2-6749-82AF-5D5F77757D41}"/>
  </hyperlinks>
  <pageMargins left="0.7" right="0.7" top="0.75" bottom="0.75" header="0.3" footer="0.3"/>
  <pageSetup paperSize="9" scale="45" orientation="portrait" verticalDpi="0" r:id="rId18"/>
  <headerFooter>
    <oddHeader>&amp;L&amp;G</oddHeader>
  </headerFooter>
  <legacyDrawingHF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zoomScale="90" zoomScaleNormal="90" workbookViewId="0">
      <selection activeCell="B14" sqref="B14"/>
    </sheetView>
  </sheetViews>
  <sheetFormatPr baseColWidth="10" defaultRowHeight="15" x14ac:dyDescent="0.2"/>
  <cols>
    <col min="1" max="1" width="74.1640625" bestFit="1" customWidth="1"/>
    <col min="3" max="3" width="21.33203125" bestFit="1" customWidth="1"/>
  </cols>
  <sheetData>
    <row r="1" spans="1:13" ht="16.5" customHeight="1" thickBot="1" x14ac:dyDescent="0.25">
      <c r="A1" s="391" t="s">
        <v>252</v>
      </c>
      <c r="B1" s="392"/>
      <c r="C1" s="392"/>
      <c r="D1" s="392"/>
      <c r="E1" s="392"/>
      <c r="F1" s="392"/>
      <c r="G1" s="392"/>
      <c r="H1" s="392"/>
      <c r="I1" s="392"/>
      <c r="J1" s="392"/>
      <c r="K1" s="392"/>
      <c r="L1" s="392"/>
      <c r="M1" s="393"/>
    </row>
    <row r="2" spans="1:13" s="3" customFormat="1" ht="20.25" customHeight="1" x14ac:dyDescent="0.2">
      <c r="A2" s="134" t="s">
        <v>171</v>
      </c>
      <c r="B2" s="396" t="s">
        <v>480</v>
      </c>
      <c r="C2" s="397"/>
      <c r="D2" s="402"/>
      <c r="E2" s="403"/>
      <c r="F2" s="403"/>
      <c r="G2" s="403"/>
      <c r="H2" s="403"/>
      <c r="I2" s="403"/>
      <c r="J2" s="403"/>
      <c r="K2" s="403"/>
      <c r="L2" s="403"/>
      <c r="M2" s="404"/>
    </row>
    <row r="3" spans="1:13" s="3" customFormat="1" ht="20.25" customHeight="1" x14ac:dyDescent="0.2">
      <c r="A3" s="4" t="s">
        <v>14</v>
      </c>
      <c r="B3" s="398" t="s">
        <v>426</v>
      </c>
      <c r="C3" s="399"/>
      <c r="D3" s="405"/>
      <c r="E3" s="406"/>
      <c r="F3" s="406"/>
      <c r="G3" s="406"/>
      <c r="H3" s="406"/>
      <c r="I3" s="406"/>
      <c r="J3" s="406"/>
      <c r="K3" s="406"/>
      <c r="L3" s="406"/>
      <c r="M3" s="407"/>
    </row>
    <row r="4" spans="1:13" s="3" customFormat="1" ht="20.25" customHeight="1" x14ac:dyDescent="0.2">
      <c r="A4" s="4" t="s">
        <v>15</v>
      </c>
      <c r="B4" s="398" t="s">
        <v>427</v>
      </c>
      <c r="C4" s="399"/>
      <c r="D4" s="405"/>
      <c r="E4" s="406"/>
      <c r="F4" s="406"/>
      <c r="G4" s="406"/>
      <c r="H4" s="406"/>
      <c r="I4" s="406"/>
      <c r="J4" s="406"/>
      <c r="K4" s="406"/>
      <c r="L4" s="406"/>
      <c r="M4" s="407"/>
    </row>
    <row r="5" spans="1:13" s="3" customFormat="1" ht="20.25" customHeight="1" thickBot="1" x14ac:dyDescent="0.25">
      <c r="A5" s="5" t="s">
        <v>16</v>
      </c>
      <c r="B5" s="400">
        <v>15</v>
      </c>
      <c r="C5" s="401"/>
      <c r="D5" s="408"/>
      <c r="E5" s="409"/>
      <c r="F5" s="409"/>
      <c r="G5" s="409"/>
      <c r="H5" s="409"/>
      <c r="I5" s="409"/>
      <c r="J5" s="409"/>
      <c r="K5" s="409"/>
      <c r="L5" s="409"/>
      <c r="M5" s="410"/>
    </row>
    <row r="6" spans="1:13" ht="15.75" customHeight="1" x14ac:dyDescent="0.2">
      <c r="A6" s="411" t="s">
        <v>17</v>
      </c>
      <c r="B6" s="394"/>
      <c r="C6" s="394" t="s">
        <v>31</v>
      </c>
      <c r="D6" s="394"/>
      <c r="E6" s="394"/>
      <c r="F6" s="394"/>
      <c r="G6" s="394"/>
      <c r="H6" s="394"/>
      <c r="I6" s="394"/>
      <c r="J6" s="394"/>
      <c r="K6" s="394"/>
      <c r="L6" s="394"/>
      <c r="M6" s="395"/>
    </row>
    <row r="7" spans="1:13" ht="31.5" customHeight="1" x14ac:dyDescent="0.2">
      <c r="A7" s="6" t="s">
        <v>18</v>
      </c>
      <c r="B7" s="151" t="s">
        <v>6</v>
      </c>
      <c r="C7" s="152" t="s">
        <v>20</v>
      </c>
      <c r="D7" s="415"/>
      <c r="E7" s="416"/>
      <c r="F7" s="416"/>
      <c r="G7" s="416"/>
      <c r="H7" s="416"/>
      <c r="I7" s="416"/>
      <c r="J7" s="416"/>
      <c r="K7" s="416"/>
      <c r="L7" s="416"/>
      <c r="M7" s="417"/>
    </row>
    <row r="8" spans="1:13" ht="31.5" customHeight="1" x14ac:dyDescent="0.2">
      <c r="A8" s="6" t="s">
        <v>19</v>
      </c>
      <c r="B8" s="192" t="s">
        <v>5</v>
      </c>
      <c r="C8" s="152" t="s">
        <v>20</v>
      </c>
      <c r="D8" s="415" t="s">
        <v>406</v>
      </c>
      <c r="E8" s="416"/>
      <c r="F8" s="416"/>
      <c r="G8" s="416"/>
      <c r="H8" s="416"/>
      <c r="I8" s="416"/>
      <c r="J8" s="416"/>
      <c r="K8" s="416"/>
      <c r="L8" s="416"/>
      <c r="M8" s="417"/>
    </row>
    <row r="9" spans="1:13" ht="31.5" customHeight="1" x14ac:dyDescent="0.2">
      <c r="A9" s="6" t="s">
        <v>21</v>
      </c>
      <c r="B9" s="192" t="s">
        <v>5</v>
      </c>
      <c r="C9" s="412" t="s">
        <v>34</v>
      </c>
      <c r="D9" s="413"/>
      <c r="E9" s="413"/>
      <c r="F9" s="413"/>
      <c r="G9" s="413"/>
      <c r="H9" s="413"/>
      <c r="I9" s="413"/>
      <c r="J9" s="413"/>
      <c r="K9" s="413"/>
      <c r="L9" s="413"/>
      <c r="M9" s="414"/>
    </row>
    <row r="10" spans="1:13" ht="31.5" customHeight="1" x14ac:dyDescent="0.2">
      <c r="A10" s="6" t="s">
        <v>22</v>
      </c>
      <c r="B10" s="192" t="s">
        <v>5</v>
      </c>
      <c r="C10" s="382" t="s">
        <v>35</v>
      </c>
      <c r="D10" s="383"/>
      <c r="E10" s="383"/>
      <c r="F10" s="383"/>
      <c r="G10" s="383"/>
      <c r="H10" s="383"/>
      <c r="I10" s="383"/>
      <c r="J10" s="383"/>
      <c r="K10" s="383"/>
      <c r="L10" s="383"/>
      <c r="M10" s="384"/>
    </row>
    <row r="11" spans="1:13" ht="31.5" customHeight="1" x14ac:dyDescent="0.2">
      <c r="A11" s="6" t="s">
        <v>23</v>
      </c>
      <c r="B11" s="151" t="s">
        <v>5</v>
      </c>
      <c r="C11" s="153" t="s">
        <v>33</v>
      </c>
      <c r="D11" s="385" t="s">
        <v>36</v>
      </c>
      <c r="E11" s="386"/>
      <c r="F11" s="386"/>
      <c r="G11" s="386"/>
      <c r="H11" s="386"/>
      <c r="I11" s="386"/>
      <c r="J11" s="386"/>
      <c r="K11" s="386"/>
      <c r="L11" s="386"/>
      <c r="M11" s="387"/>
    </row>
    <row r="12" spans="1:13" ht="31.5" customHeight="1" x14ac:dyDescent="0.2">
      <c r="A12" s="6" t="s">
        <v>24</v>
      </c>
      <c r="B12" s="192" t="s">
        <v>5</v>
      </c>
      <c r="C12" s="197" t="s">
        <v>32</v>
      </c>
      <c r="D12" s="427" t="s">
        <v>37</v>
      </c>
      <c r="E12" s="428"/>
      <c r="F12" s="191" t="s">
        <v>407</v>
      </c>
      <c r="G12" s="421"/>
      <c r="H12" s="422"/>
      <c r="I12" s="422"/>
      <c r="J12" s="422"/>
      <c r="K12" s="422"/>
      <c r="L12" s="422"/>
      <c r="M12" s="423"/>
    </row>
    <row r="13" spans="1:13" ht="31.5" customHeight="1" x14ac:dyDescent="0.2">
      <c r="A13" s="6" t="s">
        <v>25</v>
      </c>
      <c r="B13" s="192" t="s">
        <v>5</v>
      </c>
      <c r="C13" s="197" t="s">
        <v>32</v>
      </c>
      <c r="D13" s="427" t="s">
        <v>38</v>
      </c>
      <c r="E13" s="428"/>
      <c r="F13" s="191" t="s">
        <v>408</v>
      </c>
      <c r="G13" s="424"/>
      <c r="H13" s="425"/>
      <c r="I13" s="425"/>
      <c r="J13" s="425"/>
      <c r="K13" s="425"/>
      <c r="L13" s="425"/>
      <c r="M13" s="426"/>
    </row>
    <row r="14" spans="1:13" ht="31.5" customHeight="1" x14ac:dyDescent="0.2">
      <c r="A14" s="6" t="s">
        <v>26</v>
      </c>
      <c r="B14" s="216" t="s">
        <v>5</v>
      </c>
      <c r="C14" s="153" t="s">
        <v>33</v>
      </c>
      <c r="D14" s="385" t="s">
        <v>39</v>
      </c>
      <c r="E14" s="386"/>
      <c r="F14" s="386"/>
      <c r="G14" s="386"/>
      <c r="H14" s="386"/>
      <c r="I14" s="386"/>
      <c r="J14" s="386"/>
      <c r="K14" s="386"/>
      <c r="L14" s="386"/>
      <c r="M14" s="387"/>
    </row>
    <row r="15" spans="1:13" ht="31.5" customHeight="1" x14ac:dyDescent="0.2">
      <c r="A15" s="6" t="s">
        <v>27</v>
      </c>
      <c r="B15" s="193" t="s">
        <v>5</v>
      </c>
      <c r="C15" s="153" t="s">
        <v>33</v>
      </c>
      <c r="D15" s="385" t="s">
        <v>40</v>
      </c>
      <c r="E15" s="386"/>
      <c r="F15" s="386"/>
      <c r="G15" s="386"/>
      <c r="H15" s="386"/>
      <c r="I15" s="386"/>
      <c r="J15" s="386"/>
      <c r="K15" s="386"/>
      <c r="L15" s="386"/>
      <c r="M15" s="387"/>
    </row>
    <row r="16" spans="1:13" ht="31.5" customHeight="1" x14ac:dyDescent="0.2">
      <c r="A16" s="6" t="s">
        <v>28</v>
      </c>
      <c r="B16" s="151" t="s">
        <v>5</v>
      </c>
      <c r="C16" s="153" t="s">
        <v>33</v>
      </c>
      <c r="D16" s="152" t="s">
        <v>41</v>
      </c>
      <c r="E16" s="152"/>
      <c r="F16" s="418" t="s">
        <v>409</v>
      </c>
      <c r="G16" s="419"/>
      <c r="H16" s="419"/>
      <c r="I16" s="419"/>
      <c r="J16" s="419"/>
      <c r="K16" s="419"/>
      <c r="L16" s="419"/>
      <c r="M16" s="420"/>
    </row>
    <row r="17" spans="1:13" ht="31.5" customHeight="1" x14ac:dyDescent="0.2">
      <c r="A17" s="6" t="s">
        <v>29</v>
      </c>
      <c r="B17" s="151" t="s">
        <v>5</v>
      </c>
      <c r="C17" s="153" t="s">
        <v>33</v>
      </c>
      <c r="D17" s="152" t="s">
        <v>41</v>
      </c>
      <c r="E17" s="152"/>
      <c r="F17" s="418" t="s">
        <v>409</v>
      </c>
      <c r="G17" s="419"/>
      <c r="H17" s="419"/>
      <c r="I17" s="419"/>
      <c r="J17" s="419"/>
      <c r="K17" s="419"/>
      <c r="L17" s="419"/>
      <c r="M17" s="420"/>
    </row>
    <row r="18" spans="1:13" ht="48.75" customHeight="1" thickBot="1" x14ac:dyDescent="0.25">
      <c r="A18" s="7" t="s">
        <v>30</v>
      </c>
      <c r="B18" s="186" t="s">
        <v>5</v>
      </c>
      <c r="C18" s="388" t="s">
        <v>42</v>
      </c>
      <c r="D18" s="389"/>
      <c r="E18" s="389"/>
      <c r="F18" s="389"/>
      <c r="G18" s="389"/>
      <c r="H18" s="389"/>
      <c r="I18" s="389"/>
      <c r="J18" s="389"/>
      <c r="K18" s="389"/>
      <c r="L18" s="389"/>
      <c r="M18" s="390"/>
    </row>
  </sheetData>
  <mergeCells count="21">
    <mergeCell ref="G12:M13"/>
    <mergeCell ref="D12:E12"/>
    <mergeCell ref="D13:E13"/>
    <mergeCell ref="D14:M14"/>
    <mergeCell ref="D15:M15"/>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s>
  <conditionalFormatting sqref="C8:C10">
    <cfRule type="expression" dxfId="21" priority="8">
      <formula>$B8&lt;&gt;"Oui"</formula>
    </cfRule>
  </conditionalFormatting>
  <conditionalFormatting sqref="C18">
    <cfRule type="expression" dxfId="20" priority="3">
      <formula>$B18&lt;&gt;"Oui"</formula>
    </cfRule>
  </conditionalFormatting>
  <conditionalFormatting sqref="C7:D7">
    <cfRule type="expression" dxfId="19" priority="12">
      <formula>$B$7&lt;&gt;"Oui"</formula>
    </cfRule>
  </conditionalFormatting>
  <conditionalFormatting sqref="C11:D15">
    <cfRule type="expression" dxfId="18" priority="1">
      <formula>$B11&lt;&gt;"Oui"</formula>
    </cfRule>
  </conditionalFormatting>
  <conditionalFormatting sqref="C16:F17">
    <cfRule type="expression" dxfId="17" priority="4">
      <formula>$B16&lt;&gt;"Oui"</formula>
    </cfRule>
  </conditionalFormatting>
  <conditionalFormatting sqref="D8">
    <cfRule type="expression" dxfId="16" priority="10">
      <formula>$B8&lt;&gt;"Oui"</formula>
    </cfRule>
  </conditionalFormatting>
  <conditionalFormatting sqref="F12:F13">
    <cfRule type="expression" dxfId="15" priority="5">
      <formula>$B12&lt;&gt;"Oui"</formula>
    </cfRule>
  </conditionalFormatting>
  <pageMargins left="0.7" right="0.7" top="0.75" bottom="0.75" header="0.3" footer="0.3"/>
  <pageSetup paperSize="9" scale="39" orientation="portrait" verticalDpi="0"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N88"/>
  <sheetViews>
    <sheetView tabSelected="1" topLeftCell="A2" zoomScale="85" zoomScaleNormal="85" workbookViewId="0">
      <selection activeCell="A44" sqref="A44"/>
    </sheetView>
  </sheetViews>
  <sheetFormatPr baseColWidth="10" defaultColWidth="10.83203125" defaultRowHeight="14" x14ac:dyDescent="0.15"/>
  <cols>
    <col min="1" max="1" width="55.5" style="170" bestFit="1" customWidth="1"/>
    <col min="2" max="2" width="18.5" style="243" customWidth="1"/>
    <col min="3" max="3" width="29" style="170" bestFit="1" customWidth="1"/>
    <col min="4" max="4" width="17.33203125" style="233" customWidth="1"/>
    <col min="5" max="6" width="17.5" style="233" customWidth="1"/>
    <col min="7" max="7" width="16.5" style="233" customWidth="1"/>
    <col min="8" max="8" width="16.5" style="170" customWidth="1"/>
    <col min="9" max="11" width="15.83203125" style="170" customWidth="1"/>
    <col min="12" max="12" width="22" style="170" customWidth="1"/>
    <col min="13" max="13" width="23.1640625" style="170" customWidth="1"/>
    <col min="14" max="14" width="55.5" style="170" customWidth="1"/>
    <col min="15" max="16384" width="10.83203125" style="170"/>
  </cols>
  <sheetData>
    <row r="1" spans="1:14" ht="15.5" customHeight="1" thickBot="1" x14ac:dyDescent="0.2">
      <c r="A1" s="440" t="s">
        <v>253</v>
      </c>
      <c r="B1" s="441"/>
      <c r="C1" s="441"/>
      <c r="D1" s="441"/>
      <c r="E1" s="441"/>
      <c r="F1" s="441"/>
      <c r="G1" s="441"/>
      <c r="H1" s="441"/>
      <c r="I1" s="441"/>
      <c r="J1" s="441"/>
      <c r="K1" s="441"/>
      <c r="L1" s="441"/>
      <c r="M1" s="217"/>
    </row>
    <row r="2" spans="1:14" x14ac:dyDescent="0.15">
      <c r="A2" s="437" t="s">
        <v>431</v>
      </c>
      <c r="B2" s="438"/>
      <c r="C2" s="438"/>
      <c r="D2" s="438"/>
      <c r="E2" s="438"/>
      <c r="F2" s="438"/>
      <c r="G2" s="438"/>
      <c r="H2" s="438"/>
      <c r="I2" s="438"/>
      <c r="J2" s="438"/>
      <c r="K2" s="438"/>
      <c r="L2" s="439"/>
    </row>
    <row r="3" spans="1:14" ht="30" customHeight="1" x14ac:dyDescent="0.15">
      <c r="A3" s="218" t="s">
        <v>193</v>
      </c>
      <c r="B3" s="432" t="s">
        <v>415</v>
      </c>
      <c r="C3" s="433"/>
      <c r="D3" s="434"/>
      <c r="E3" s="435"/>
      <c r="F3" s="435"/>
      <c r="G3" s="435"/>
      <c r="H3" s="435"/>
      <c r="I3" s="435"/>
      <c r="J3" s="435"/>
      <c r="K3" s="435"/>
      <c r="L3" s="436"/>
    </row>
    <row r="4" spans="1:14" ht="94.5" customHeight="1" thickBot="1" x14ac:dyDescent="0.2">
      <c r="A4" s="219" t="s">
        <v>194</v>
      </c>
      <c r="B4" s="220" t="s">
        <v>195</v>
      </c>
      <c r="C4" s="220" t="s">
        <v>196</v>
      </c>
      <c r="D4" s="220" t="s">
        <v>197</v>
      </c>
      <c r="E4" s="220" t="s">
        <v>198</v>
      </c>
      <c r="F4" s="220" t="s">
        <v>279</v>
      </c>
      <c r="G4" s="220" t="s">
        <v>199</v>
      </c>
      <c r="H4" s="220" t="s">
        <v>279</v>
      </c>
      <c r="I4" s="220" t="s">
        <v>311</v>
      </c>
      <c r="J4" s="220" t="s">
        <v>279</v>
      </c>
      <c r="K4" s="221" t="s">
        <v>281</v>
      </c>
      <c r="L4" s="222" t="s">
        <v>280</v>
      </c>
      <c r="M4" s="223"/>
      <c r="N4" s="223"/>
    </row>
    <row r="5" spans="1:14" x14ac:dyDescent="0.15">
      <c r="A5" s="166" t="s">
        <v>328</v>
      </c>
      <c r="B5" s="165">
        <v>3</v>
      </c>
      <c r="C5" s="168"/>
      <c r="D5" s="169">
        <v>1</v>
      </c>
      <c r="E5" s="163">
        <v>20</v>
      </c>
      <c r="F5" s="157" t="s">
        <v>344</v>
      </c>
      <c r="G5" s="157"/>
      <c r="H5" s="159"/>
      <c r="I5" s="224"/>
      <c r="J5" s="224"/>
      <c r="K5" s="225">
        <f t="shared" ref="K5:K21" si="0">E5*1.5+G5+I5*2/3</f>
        <v>30</v>
      </c>
      <c r="L5" s="226">
        <f t="shared" ref="L5:L21" si="1">IF(F5="oui",0,E5*1.5)+IF(H5="oui",0,G5*1)+IF(J5="oui",0,I5*2/3)</f>
        <v>0</v>
      </c>
      <c r="M5" s="227" t="s">
        <v>444</v>
      </c>
      <c r="N5" s="223"/>
    </row>
    <row r="6" spans="1:14" x14ac:dyDescent="0.15">
      <c r="A6" s="166"/>
      <c r="B6" s="165"/>
      <c r="C6" s="168"/>
      <c r="D6" s="169"/>
      <c r="E6" s="163"/>
      <c r="F6" s="157"/>
      <c r="G6" s="157"/>
      <c r="H6" s="159"/>
      <c r="I6" s="228"/>
      <c r="J6" s="228"/>
      <c r="K6" s="229"/>
      <c r="L6" s="230"/>
      <c r="N6" s="223"/>
    </row>
    <row r="7" spans="1:14" x14ac:dyDescent="0.15">
      <c r="A7" s="167"/>
      <c r="B7" s="280"/>
      <c r="C7" s="168"/>
      <c r="D7" s="281"/>
      <c r="E7" s="158"/>
      <c r="F7" s="282"/>
      <c r="G7" s="157"/>
      <c r="H7" s="159"/>
      <c r="I7" s="159"/>
      <c r="J7" s="159"/>
      <c r="K7" s="231"/>
      <c r="L7" s="232"/>
      <c r="N7" s="223"/>
    </row>
    <row r="8" spans="1:14" ht="15" x14ac:dyDescent="0.15">
      <c r="A8" s="154" t="s">
        <v>329</v>
      </c>
      <c r="B8" s="280">
        <v>6</v>
      </c>
      <c r="C8" s="168"/>
      <c r="D8" s="281"/>
      <c r="E8" s="158"/>
      <c r="F8" s="158"/>
      <c r="G8" s="158"/>
      <c r="H8" s="159"/>
      <c r="I8" s="159"/>
      <c r="J8" s="159"/>
      <c r="K8" s="231"/>
      <c r="L8" s="232"/>
      <c r="N8" s="223"/>
    </row>
    <row r="9" spans="1:14" ht="45" x14ac:dyDescent="0.15">
      <c r="A9" s="168"/>
      <c r="B9" s="280"/>
      <c r="C9" s="168" t="s">
        <v>512</v>
      </c>
      <c r="D9" s="281">
        <v>1</v>
      </c>
      <c r="E9" s="158">
        <v>20</v>
      </c>
      <c r="F9" s="158" t="s">
        <v>164</v>
      </c>
      <c r="G9" s="158"/>
      <c r="H9" s="159"/>
      <c r="I9" s="159"/>
      <c r="J9" s="159"/>
      <c r="K9" s="231">
        <f t="shared" si="0"/>
        <v>30</v>
      </c>
      <c r="L9" s="232">
        <f t="shared" si="1"/>
        <v>30</v>
      </c>
      <c r="N9" s="223"/>
    </row>
    <row r="10" spans="1:14" x14ac:dyDescent="0.15">
      <c r="A10" s="159"/>
      <c r="B10" s="165"/>
      <c r="D10" s="169"/>
      <c r="E10" s="158"/>
      <c r="F10" s="158"/>
      <c r="G10" s="158"/>
      <c r="H10" s="159"/>
      <c r="I10" s="159"/>
      <c r="J10" s="159"/>
      <c r="K10" s="231"/>
      <c r="L10" s="232"/>
      <c r="N10" s="223"/>
    </row>
    <row r="11" spans="1:14" ht="30" x14ac:dyDescent="0.15">
      <c r="A11" s="154" t="s">
        <v>501</v>
      </c>
      <c r="B11" s="165">
        <v>6</v>
      </c>
      <c r="C11" s="159"/>
      <c r="D11" s="169"/>
      <c r="E11" s="158"/>
      <c r="F11" s="158"/>
      <c r="G11" s="158"/>
      <c r="H11" s="159"/>
      <c r="I11" s="159"/>
      <c r="J11" s="159"/>
      <c r="K11" s="231"/>
      <c r="L11" s="232"/>
      <c r="N11" s="223"/>
    </row>
    <row r="12" spans="1:14" ht="30" x14ac:dyDescent="0.15">
      <c r="A12" s="154"/>
      <c r="B12" s="165"/>
      <c r="C12" s="161" t="s">
        <v>495</v>
      </c>
      <c r="D12" s="169">
        <v>1</v>
      </c>
      <c r="E12" s="158">
        <v>20</v>
      </c>
      <c r="F12" s="158" t="s">
        <v>164</v>
      </c>
      <c r="G12" s="158"/>
      <c r="H12" s="159"/>
      <c r="I12" s="159"/>
      <c r="J12" s="159"/>
      <c r="K12" s="231">
        <f t="shared" si="0"/>
        <v>30</v>
      </c>
      <c r="L12" s="232">
        <f t="shared" si="1"/>
        <v>30</v>
      </c>
      <c r="N12" s="223"/>
    </row>
    <row r="13" spans="1:14" ht="45" x14ac:dyDescent="0.15">
      <c r="A13" s="159"/>
      <c r="B13" s="165"/>
      <c r="C13" s="161" t="s">
        <v>497</v>
      </c>
      <c r="D13" s="169">
        <v>1</v>
      </c>
      <c r="E13" s="158">
        <v>20</v>
      </c>
      <c r="F13" s="158" t="s">
        <v>164</v>
      </c>
      <c r="G13" s="158"/>
      <c r="H13" s="159"/>
      <c r="I13" s="159"/>
      <c r="J13" s="159"/>
      <c r="K13" s="231">
        <f t="shared" si="0"/>
        <v>30</v>
      </c>
      <c r="L13" s="232">
        <f t="shared" si="1"/>
        <v>30</v>
      </c>
      <c r="N13" s="223"/>
    </row>
    <row r="14" spans="1:14" x14ac:dyDescent="0.15">
      <c r="A14" s="159"/>
      <c r="B14" s="165"/>
      <c r="I14" s="159"/>
      <c r="J14" s="159"/>
      <c r="K14" s="231"/>
      <c r="L14" s="232"/>
      <c r="N14" s="223"/>
    </row>
    <row r="15" spans="1:14" x14ac:dyDescent="0.15">
      <c r="A15" s="166" t="s">
        <v>330</v>
      </c>
      <c r="B15" s="165">
        <v>6</v>
      </c>
      <c r="C15" s="159"/>
      <c r="D15" s="169"/>
      <c r="E15" s="158"/>
      <c r="F15" s="158"/>
      <c r="G15" s="158"/>
      <c r="H15" s="159"/>
      <c r="I15" s="159"/>
      <c r="J15" s="159"/>
      <c r="K15" s="231"/>
      <c r="L15" s="232"/>
      <c r="N15" s="223"/>
    </row>
    <row r="16" spans="1:14" ht="19" customHeight="1" x14ac:dyDescent="0.15">
      <c r="A16" s="159"/>
      <c r="B16" s="165"/>
      <c r="C16" s="170" t="s">
        <v>413</v>
      </c>
      <c r="D16" s="169">
        <v>1</v>
      </c>
      <c r="E16" s="158">
        <v>12</v>
      </c>
      <c r="F16" s="158" t="s">
        <v>344</v>
      </c>
      <c r="G16" s="158">
        <v>12</v>
      </c>
      <c r="H16" s="159" t="s">
        <v>344</v>
      </c>
      <c r="I16" s="159"/>
      <c r="J16" s="159"/>
      <c r="K16" s="231">
        <f t="shared" si="0"/>
        <v>30</v>
      </c>
      <c r="L16" s="232">
        <f t="shared" si="1"/>
        <v>0</v>
      </c>
      <c r="M16" s="227" t="s">
        <v>445</v>
      </c>
      <c r="N16" s="223"/>
    </row>
    <row r="17" spans="1:14" ht="15" x14ac:dyDescent="0.15">
      <c r="A17" s="171"/>
      <c r="B17" s="165"/>
      <c r="C17" s="161" t="s">
        <v>331</v>
      </c>
      <c r="D17" s="169">
        <v>1</v>
      </c>
      <c r="E17" s="158">
        <v>6</v>
      </c>
      <c r="F17" s="158" t="s">
        <v>164</v>
      </c>
      <c r="G17" s="158">
        <v>6</v>
      </c>
      <c r="H17" s="159" t="s">
        <v>164</v>
      </c>
      <c r="I17" s="159"/>
      <c r="J17" s="159"/>
      <c r="K17" s="231">
        <f t="shared" si="0"/>
        <v>15</v>
      </c>
      <c r="L17" s="232">
        <f t="shared" si="1"/>
        <v>15</v>
      </c>
      <c r="N17" s="223"/>
    </row>
    <row r="18" spans="1:14" ht="30" x14ac:dyDescent="0.15">
      <c r="A18" s="171"/>
      <c r="B18" s="165"/>
      <c r="C18" s="283" t="s">
        <v>500</v>
      </c>
      <c r="D18" s="284">
        <v>1</v>
      </c>
      <c r="E18" s="279">
        <v>12</v>
      </c>
      <c r="F18" s="279" t="s">
        <v>164</v>
      </c>
      <c r="G18" s="279"/>
      <c r="H18" s="285"/>
      <c r="I18" s="285"/>
      <c r="J18" s="285"/>
      <c r="K18" s="286">
        <v>18</v>
      </c>
      <c r="L18" s="241">
        <v>18</v>
      </c>
      <c r="N18" s="223"/>
    </row>
    <row r="19" spans="1:14" ht="15" x14ac:dyDescent="0.15">
      <c r="A19" s="544" t="s">
        <v>332</v>
      </c>
      <c r="B19" s="165">
        <v>6</v>
      </c>
      <c r="C19" s="166"/>
      <c r="D19" s="169">
        <v>1</v>
      </c>
      <c r="E19" s="163">
        <v>18</v>
      </c>
      <c r="F19" s="157" t="s">
        <v>164</v>
      </c>
      <c r="G19" s="165"/>
      <c r="H19" s="159"/>
      <c r="I19" s="159"/>
      <c r="J19" s="159"/>
      <c r="K19" s="234">
        <f t="shared" si="0"/>
        <v>27</v>
      </c>
      <c r="L19" s="232">
        <f t="shared" si="1"/>
        <v>27</v>
      </c>
      <c r="M19" s="287" t="s">
        <v>502</v>
      </c>
      <c r="N19" s="223"/>
    </row>
    <row r="20" spans="1:14" x14ac:dyDescent="0.15">
      <c r="A20" s="166"/>
      <c r="B20" s="165"/>
      <c r="C20" s="159"/>
      <c r="D20" s="169"/>
      <c r="E20" s="163"/>
      <c r="F20" s="157"/>
      <c r="G20" s="157"/>
      <c r="H20" s="159"/>
      <c r="I20" s="159"/>
      <c r="J20" s="159"/>
      <c r="K20" s="231"/>
      <c r="L20" s="232"/>
      <c r="N20" s="223"/>
    </row>
    <row r="21" spans="1:14" x14ac:dyDescent="0.15">
      <c r="A21" s="166" t="s">
        <v>414</v>
      </c>
      <c r="B21" s="165">
        <v>3</v>
      </c>
      <c r="C21" s="166"/>
      <c r="D21" s="157">
        <v>1</v>
      </c>
      <c r="E21" s="163"/>
      <c r="F21" s="165"/>
      <c r="G21" s="158">
        <v>12</v>
      </c>
      <c r="H21" s="159" t="s">
        <v>164</v>
      </c>
      <c r="I21" s="159"/>
      <c r="J21" s="159"/>
      <c r="K21" s="231">
        <f t="shared" si="0"/>
        <v>12</v>
      </c>
      <c r="L21" s="232">
        <f t="shared" si="1"/>
        <v>12</v>
      </c>
      <c r="M21" s="287" t="s">
        <v>503</v>
      </c>
      <c r="N21" s="223"/>
    </row>
    <row r="22" spans="1:14" x14ac:dyDescent="0.15">
      <c r="A22" s="166"/>
      <c r="B22" s="165"/>
      <c r="C22" s="166"/>
      <c r="D22" s="172"/>
      <c r="E22" s="173"/>
      <c r="F22" s="165"/>
      <c r="G22" s="165"/>
      <c r="H22" s="159"/>
      <c r="I22" s="159"/>
      <c r="J22" s="159"/>
      <c r="K22" s="231"/>
      <c r="L22" s="232"/>
      <c r="N22" s="223"/>
    </row>
    <row r="23" spans="1:14" s="242" customFormat="1" ht="17" thickBot="1" x14ac:dyDescent="0.25">
      <c r="A23" s="235" t="s">
        <v>438</v>
      </c>
      <c r="B23" s="236">
        <v>0</v>
      </c>
      <c r="C23" s="237"/>
      <c r="D23" s="238">
        <v>1</v>
      </c>
      <c r="E23" s="238">
        <v>0</v>
      </c>
      <c r="F23" s="238" t="s">
        <v>344</v>
      </c>
      <c r="G23" s="238">
        <v>0</v>
      </c>
      <c r="H23" s="239" t="s">
        <v>344</v>
      </c>
      <c r="I23" s="239"/>
      <c r="J23" s="239"/>
      <c r="K23" s="240">
        <f t="shared" ref="K23" si="2">E23*1.5+G23+I23*2/3</f>
        <v>0</v>
      </c>
      <c r="L23" s="241">
        <f t="shared" ref="L23" si="3">IF(F23="oui",0,E23*1.5)+IF(H23="oui",0,G23*1)+IF(J23="oui",0,I23*2/3)</f>
        <v>0</v>
      </c>
    </row>
    <row r="24" spans="1:14" ht="15" thickBot="1" x14ac:dyDescent="0.2">
      <c r="B24" s="243">
        <v>30</v>
      </c>
      <c r="D24" s="244" t="s">
        <v>200</v>
      </c>
      <c r="E24" s="268">
        <f>SUM(E5:E23)</f>
        <v>128</v>
      </c>
      <c r="F24" s="268"/>
      <c r="G24" s="268">
        <f>SUM(G5:G23)</f>
        <v>30</v>
      </c>
      <c r="H24" s="245"/>
      <c r="I24" s="245"/>
      <c r="J24" s="245"/>
      <c r="K24" s="246">
        <f>SUM(K5:K23)</f>
        <v>222</v>
      </c>
      <c r="L24" s="246">
        <f>SUM(L5:L23)</f>
        <v>162</v>
      </c>
      <c r="M24" s="227" t="s">
        <v>482</v>
      </c>
    </row>
    <row r="25" spans="1:14" ht="15" thickBot="1" x14ac:dyDescent="0.2"/>
    <row r="26" spans="1:14" x14ac:dyDescent="0.15">
      <c r="A26" s="437"/>
      <c r="B26" s="438"/>
      <c r="C26" s="438"/>
      <c r="D26" s="438"/>
      <c r="E26" s="438"/>
      <c r="F26" s="438"/>
      <c r="G26" s="438"/>
      <c r="H26" s="438"/>
      <c r="I26" s="438"/>
      <c r="J26" s="438"/>
      <c r="K26" s="438"/>
      <c r="L26" s="439"/>
    </row>
    <row r="27" spans="1:14" x14ac:dyDescent="0.15">
      <c r="A27" s="218" t="s">
        <v>193</v>
      </c>
      <c r="B27" s="432" t="s">
        <v>415</v>
      </c>
      <c r="C27" s="433"/>
      <c r="D27" s="434"/>
      <c r="E27" s="435"/>
      <c r="F27" s="435"/>
      <c r="G27" s="435"/>
      <c r="H27" s="435"/>
      <c r="I27" s="435"/>
      <c r="J27" s="435"/>
      <c r="K27" s="435"/>
      <c r="L27" s="436"/>
    </row>
    <row r="28" spans="1:14" ht="60" x14ac:dyDescent="0.15">
      <c r="A28" s="219" t="s">
        <v>194</v>
      </c>
      <c r="B28" s="220" t="s">
        <v>195</v>
      </c>
      <c r="C28" s="220" t="s">
        <v>196</v>
      </c>
      <c r="D28" s="220" t="s">
        <v>197</v>
      </c>
      <c r="E28" s="220" t="s">
        <v>198</v>
      </c>
      <c r="F28" s="220" t="s">
        <v>279</v>
      </c>
      <c r="G28" s="220" t="s">
        <v>199</v>
      </c>
      <c r="H28" s="220" t="s">
        <v>279</v>
      </c>
      <c r="I28" s="220" t="s">
        <v>311</v>
      </c>
      <c r="J28" s="220" t="s">
        <v>279</v>
      </c>
      <c r="K28" s="221" t="s">
        <v>281</v>
      </c>
      <c r="L28" s="222" t="s">
        <v>280</v>
      </c>
    </row>
    <row r="29" spans="1:14" ht="22" customHeight="1" x14ac:dyDescent="0.15">
      <c r="A29" s="199" t="s">
        <v>442</v>
      </c>
      <c r="B29" s="165">
        <v>6</v>
      </c>
      <c r="C29" s="167"/>
      <c r="D29" s="157">
        <v>1</v>
      </c>
      <c r="E29" s="157">
        <v>40</v>
      </c>
      <c r="F29" s="157" t="s">
        <v>344</v>
      </c>
      <c r="G29" s="165"/>
      <c r="H29" s="159"/>
      <c r="I29" s="228"/>
      <c r="J29" s="228"/>
      <c r="K29" s="247">
        <v>60</v>
      </c>
      <c r="L29" s="232">
        <v>0</v>
      </c>
      <c r="M29" s="227" t="s">
        <v>443</v>
      </c>
    </row>
    <row r="30" spans="1:14" ht="22" customHeight="1" x14ac:dyDescent="0.15">
      <c r="A30" s="167"/>
      <c r="B30" s="165"/>
      <c r="C30" s="167"/>
      <c r="D30" s="157"/>
      <c r="E30" s="165"/>
      <c r="F30" s="165"/>
      <c r="G30" s="165"/>
      <c r="H30" s="159"/>
      <c r="I30" s="228"/>
      <c r="J30" s="228"/>
      <c r="K30" s="247"/>
      <c r="L30" s="232"/>
    </row>
    <row r="31" spans="1:14" ht="30" x14ac:dyDescent="0.15">
      <c r="A31" s="289" t="s">
        <v>509</v>
      </c>
      <c r="B31" s="165">
        <v>6</v>
      </c>
      <c r="C31" s="288"/>
      <c r="D31" s="157">
        <v>1</v>
      </c>
      <c r="E31" s="165"/>
      <c r="F31" s="165"/>
      <c r="G31" s="157">
        <v>12</v>
      </c>
      <c r="H31" s="159" t="s">
        <v>164</v>
      </c>
      <c r="I31" s="159"/>
      <c r="J31" s="159"/>
      <c r="K31" s="231">
        <f t="shared" ref="K31:K47" si="4">E31*1.5+G31+I31*2/3</f>
        <v>12</v>
      </c>
      <c r="L31" s="241">
        <f t="shared" ref="L31:L47" si="5">IF(F31="oui",0,E31*1.5)+IF(H31="oui",0,G31*1)+IF(J31="oui",0,I31*2/3)</f>
        <v>12</v>
      </c>
    </row>
    <row r="32" spans="1:14" ht="19" customHeight="1" x14ac:dyDescent="0.15">
      <c r="A32" s="167"/>
      <c r="B32" s="165"/>
      <c r="C32" s="167"/>
      <c r="D32" s="157"/>
      <c r="E32" s="165"/>
      <c r="F32" s="165"/>
      <c r="G32" s="165"/>
      <c r="H32" s="159"/>
      <c r="I32" s="159"/>
      <c r="J32" s="159"/>
      <c r="K32" s="231"/>
      <c r="L32" s="232"/>
    </row>
    <row r="33" spans="1:14" ht="15" x14ac:dyDescent="0.15">
      <c r="A33" s="154" t="s">
        <v>333</v>
      </c>
      <c r="B33" s="165">
        <v>6</v>
      </c>
      <c r="C33" s="166"/>
      <c r="D33" s="157"/>
      <c r="E33" s="155"/>
      <c r="F33" s="155"/>
      <c r="G33" s="155"/>
      <c r="H33" s="159"/>
      <c r="I33" s="159"/>
      <c r="J33" s="159"/>
      <c r="K33" s="231"/>
      <c r="L33" s="232"/>
    </row>
    <row r="34" spans="1:14" ht="15" x14ac:dyDescent="0.15">
      <c r="A34" s="161"/>
      <c r="B34" s="165"/>
      <c r="C34" s="168" t="s">
        <v>411</v>
      </c>
      <c r="D34" s="157">
        <v>1</v>
      </c>
      <c r="E34" s="158">
        <v>6</v>
      </c>
      <c r="F34" s="158" t="s">
        <v>164</v>
      </c>
      <c r="G34" s="158">
        <v>6</v>
      </c>
      <c r="H34" s="159" t="s">
        <v>164</v>
      </c>
      <c r="I34" s="159"/>
      <c r="J34" s="159"/>
      <c r="K34" s="231">
        <f t="shared" si="4"/>
        <v>15</v>
      </c>
      <c r="L34" s="232">
        <f t="shared" si="5"/>
        <v>15</v>
      </c>
    </row>
    <row r="35" spans="1:14" s="292" customFormat="1" ht="60" x14ac:dyDescent="0.15">
      <c r="A35" s="168"/>
      <c r="B35" s="280"/>
      <c r="C35" s="168" t="s">
        <v>510</v>
      </c>
      <c r="D35" s="282">
        <v>1</v>
      </c>
      <c r="E35" s="158">
        <v>20</v>
      </c>
      <c r="F35" s="158" t="s">
        <v>164</v>
      </c>
      <c r="G35" s="158"/>
      <c r="H35" s="168"/>
      <c r="I35" s="168"/>
      <c r="J35" s="168"/>
      <c r="K35" s="290">
        <f t="shared" si="4"/>
        <v>30</v>
      </c>
      <c r="L35" s="291">
        <f t="shared" si="5"/>
        <v>30</v>
      </c>
    </row>
    <row r="36" spans="1:14" x14ac:dyDescent="0.15">
      <c r="A36" s="168"/>
      <c r="B36" s="165"/>
      <c r="C36" s="168"/>
      <c r="D36" s="157"/>
      <c r="E36" s="158"/>
      <c r="F36" s="158"/>
      <c r="G36" s="158"/>
      <c r="H36" s="159"/>
      <c r="I36" s="159"/>
      <c r="J36" s="159"/>
      <c r="K36" s="231"/>
      <c r="L36" s="232"/>
    </row>
    <row r="37" spans="1:14" ht="30" x14ac:dyDescent="0.15">
      <c r="A37" s="167" t="s">
        <v>504</v>
      </c>
      <c r="B37" s="165">
        <v>6</v>
      </c>
      <c r="C37" s="168"/>
      <c r="D37" s="157"/>
      <c r="E37" s="158"/>
      <c r="F37" s="158"/>
      <c r="G37" s="158"/>
      <c r="H37" s="159"/>
      <c r="I37" s="159"/>
      <c r="J37" s="159"/>
      <c r="K37" s="231"/>
      <c r="L37" s="232"/>
    </row>
    <row r="38" spans="1:14" ht="45" x14ac:dyDescent="0.15">
      <c r="A38" s="154"/>
      <c r="B38" s="165"/>
      <c r="C38" s="161" t="s">
        <v>511</v>
      </c>
      <c r="D38" s="157">
        <v>1</v>
      </c>
      <c r="E38" s="158">
        <v>20</v>
      </c>
      <c r="F38" s="158" t="s">
        <v>164</v>
      </c>
      <c r="G38" s="158"/>
      <c r="H38" s="159"/>
      <c r="I38" s="159"/>
      <c r="J38" s="159"/>
      <c r="K38" s="231">
        <f t="shared" si="4"/>
        <v>30</v>
      </c>
      <c r="L38" s="232">
        <f t="shared" si="5"/>
        <v>30</v>
      </c>
    </row>
    <row r="39" spans="1:14" ht="45" x14ac:dyDescent="0.15">
      <c r="A39" s="159"/>
      <c r="B39" s="165"/>
      <c r="C39" s="161" t="s">
        <v>498</v>
      </c>
      <c r="D39" s="157">
        <v>1</v>
      </c>
      <c r="E39" s="158">
        <v>20</v>
      </c>
      <c r="F39" s="158" t="s">
        <v>164</v>
      </c>
      <c r="G39" s="158"/>
      <c r="H39" s="159"/>
      <c r="I39" s="159"/>
      <c r="J39" s="159"/>
      <c r="K39" s="231">
        <f t="shared" si="4"/>
        <v>30</v>
      </c>
      <c r="L39" s="232">
        <f t="shared" si="5"/>
        <v>30</v>
      </c>
    </row>
    <row r="40" spans="1:14" x14ac:dyDescent="0.15">
      <c r="A40" s="159"/>
      <c r="B40" s="165"/>
      <c r="C40" s="161"/>
      <c r="D40" s="157"/>
      <c r="E40" s="158"/>
      <c r="F40" s="158"/>
      <c r="G40" s="158"/>
      <c r="H40" s="159"/>
      <c r="I40" s="159"/>
      <c r="J40" s="159"/>
      <c r="K40" s="231"/>
      <c r="L40" s="232"/>
    </row>
    <row r="41" spans="1:14" x14ac:dyDescent="0.15">
      <c r="A41" s="166" t="s">
        <v>334</v>
      </c>
      <c r="B41" s="165">
        <v>3</v>
      </c>
      <c r="C41" s="159"/>
      <c r="D41" s="157"/>
      <c r="E41" s="158"/>
      <c r="F41" s="158"/>
      <c r="G41" s="158"/>
      <c r="H41" s="159"/>
      <c r="I41" s="159"/>
      <c r="J41" s="159"/>
      <c r="K41" s="231"/>
      <c r="L41" s="232"/>
    </row>
    <row r="42" spans="1:14" ht="21" customHeight="1" x14ac:dyDescent="0.15">
      <c r="A42" s="159"/>
      <c r="B42" s="165"/>
      <c r="C42" s="161" t="s">
        <v>335</v>
      </c>
      <c r="D42" s="157">
        <v>1</v>
      </c>
      <c r="E42" s="158">
        <v>6</v>
      </c>
      <c r="F42" s="158" t="s">
        <v>164</v>
      </c>
      <c r="G42" s="158">
        <v>6</v>
      </c>
      <c r="H42" s="159" t="s">
        <v>164</v>
      </c>
      <c r="I42" s="159"/>
      <c r="J42" s="159"/>
      <c r="K42" s="231">
        <f t="shared" ref="K42" si="6">E42*1.5+G42+I42*2/3</f>
        <v>15</v>
      </c>
      <c r="L42" s="232">
        <f t="shared" ref="L42" si="7">IF(F42="oui",0,E42*1.5)+IF(H42="oui",0,G42*1)+IF(J42="oui",0,I42*2/3)</f>
        <v>15</v>
      </c>
    </row>
    <row r="43" spans="1:14" ht="21" customHeight="1" x14ac:dyDescent="0.15">
      <c r="A43" s="159"/>
      <c r="B43" s="165"/>
      <c r="C43" s="297" t="s">
        <v>506</v>
      </c>
      <c r="D43" s="299">
        <v>1</v>
      </c>
      <c r="E43" s="300"/>
      <c r="F43" s="300"/>
      <c r="G43" s="300">
        <v>6</v>
      </c>
      <c r="H43" s="298" t="s">
        <v>344</v>
      </c>
      <c r="I43" s="159"/>
      <c r="J43" s="159"/>
      <c r="K43" s="231">
        <f t="shared" si="4"/>
        <v>6</v>
      </c>
      <c r="L43" s="232">
        <f t="shared" si="5"/>
        <v>0</v>
      </c>
      <c r="M43" s="227" t="s">
        <v>507</v>
      </c>
      <c r="N43" s="170" t="s">
        <v>508</v>
      </c>
    </row>
    <row r="44" spans="1:14" x14ac:dyDescent="0.15">
      <c r="A44" s="166"/>
      <c r="B44" s="165"/>
      <c r="C44" s="545"/>
      <c r="D44" s="299"/>
      <c r="E44" s="299"/>
      <c r="F44" s="299"/>
      <c r="G44" s="157"/>
      <c r="H44" s="159"/>
      <c r="I44" s="159"/>
      <c r="J44" s="159"/>
      <c r="K44" s="231"/>
      <c r="L44" s="232"/>
    </row>
    <row r="45" spans="1:14" x14ac:dyDescent="0.15">
      <c r="A45" s="166" t="s">
        <v>412</v>
      </c>
      <c r="B45" s="165">
        <v>3</v>
      </c>
      <c r="D45" s="157">
        <v>1</v>
      </c>
      <c r="E45" s="157"/>
      <c r="F45" s="157"/>
      <c r="G45" s="158">
        <v>12</v>
      </c>
      <c r="H45" s="159" t="s">
        <v>344</v>
      </c>
      <c r="I45" s="159"/>
      <c r="J45" s="159"/>
      <c r="K45" s="231">
        <f t="shared" si="4"/>
        <v>12</v>
      </c>
      <c r="L45" s="232">
        <f t="shared" si="5"/>
        <v>0</v>
      </c>
      <c r="M45" s="227" t="s">
        <v>446</v>
      </c>
    </row>
    <row r="46" spans="1:14" x14ac:dyDescent="0.15">
      <c r="A46" s="166"/>
      <c r="B46" s="165"/>
      <c r="C46" s="159"/>
      <c r="D46" s="165"/>
      <c r="E46" s="165"/>
      <c r="F46" s="165"/>
      <c r="G46" s="165"/>
      <c r="H46" s="159"/>
      <c r="I46" s="159"/>
      <c r="J46" s="159"/>
      <c r="K46" s="231"/>
      <c r="L46" s="232"/>
      <c r="M46" s="227"/>
    </row>
    <row r="47" spans="1:14" s="242" customFormat="1" ht="17" thickBot="1" x14ac:dyDescent="0.25">
      <c r="A47" s="235" t="s">
        <v>438</v>
      </c>
      <c r="B47" s="236">
        <v>0</v>
      </c>
      <c r="C47" s="237"/>
      <c r="D47" s="238">
        <v>1</v>
      </c>
      <c r="E47" s="238">
        <v>0</v>
      </c>
      <c r="F47" s="238" t="s">
        <v>344</v>
      </c>
      <c r="G47" s="238">
        <v>0</v>
      </c>
      <c r="H47" s="239" t="s">
        <v>344</v>
      </c>
      <c r="I47" s="239"/>
      <c r="J47" s="239"/>
      <c r="K47" s="240">
        <f t="shared" si="4"/>
        <v>0</v>
      </c>
      <c r="L47" s="241">
        <f t="shared" si="5"/>
        <v>0</v>
      </c>
      <c r="M47" s="227" t="s">
        <v>482</v>
      </c>
    </row>
    <row r="48" spans="1:14" ht="15" thickBot="1" x14ac:dyDescent="0.2">
      <c r="B48" s="243">
        <v>30</v>
      </c>
      <c r="D48" s="244" t="s">
        <v>200</v>
      </c>
      <c r="E48" s="268">
        <f t="shared" ref="E48:L48" si="8">SUM(E29:E47)</f>
        <v>112</v>
      </c>
      <c r="F48" s="268">
        <f t="shared" si="8"/>
        <v>0</v>
      </c>
      <c r="G48" s="268">
        <f t="shared" si="8"/>
        <v>42</v>
      </c>
      <c r="H48" s="245">
        <f t="shared" si="8"/>
        <v>0</v>
      </c>
      <c r="I48" s="245">
        <f t="shared" si="8"/>
        <v>0</v>
      </c>
      <c r="J48" s="245">
        <f t="shared" si="8"/>
        <v>0</v>
      </c>
      <c r="K48" s="246">
        <f t="shared" si="8"/>
        <v>210</v>
      </c>
      <c r="L48" s="246">
        <f t="shared" si="8"/>
        <v>132</v>
      </c>
    </row>
    <row r="49" spans="1:13" ht="15" thickBot="1" x14ac:dyDescent="0.2"/>
    <row r="50" spans="1:13" x14ac:dyDescent="0.15">
      <c r="A50" s="437" t="s">
        <v>432</v>
      </c>
      <c r="B50" s="438"/>
      <c r="C50" s="438"/>
      <c r="D50" s="438"/>
      <c r="E50" s="438"/>
      <c r="F50" s="438"/>
      <c r="G50" s="438"/>
      <c r="H50" s="438"/>
      <c r="I50" s="438"/>
      <c r="J50" s="438"/>
      <c r="K50" s="438"/>
      <c r="L50" s="439"/>
    </row>
    <row r="51" spans="1:13" x14ac:dyDescent="0.15">
      <c r="A51" s="218" t="s">
        <v>193</v>
      </c>
      <c r="B51" s="432" t="s">
        <v>415</v>
      </c>
      <c r="C51" s="433"/>
      <c r="D51" s="434"/>
      <c r="E51" s="435"/>
      <c r="F51" s="435"/>
      <c r="G51" s="435"/>
      <c r="H51" s="435"/>
      <c r="I51" s="435"/>
      <c r="J51" s="435"/>
      <c r="K51" s="435"/>
      <c r="L51" s="436"/>
    </row>
    <row r="52" spans="1:13" ht="60" x14ac:dyDescent="0.15">
      <c r="A52" s="219" t="s">
        <v>194</v>
      </c>
      <c r="B52" s="220" t="s">
        <v>195</v>
      </c>
      <c r="C52" s="220" t="s">
        <v>196</v>
      </c>
      <c r="D52" s="220" t="s">
        <v>197</v>
      </c>
      <c r="E52" s="220" t="s">
        <v>198</v>
      </c>
      <c r="F52" s="220" t="s">
        <v>279</v>
      </c>
      <c r="G52" s="220" t="s">
        <v>199</v>
      </c>
      <c r="H52" s="220" t="s">
        <v>279</v>
      </c>
      <c r="I52" s="220" t="s">
        <v>311</v>
      </c>
      <c r="J52" s="220" t="s">
        <v>279</v>
      </c>
      <c r="K52" s="221" t="s">
        <v>281</v>
      </c>
      <c r="L52" s="222" t="s">
        <v>280</v>
      </c>
    </row>
    <row r="53" spans="1:13" ht="15" x14ac:dyDescent="0.15">
      <c r="A53" s="154" t="s">
        <v>336</v>
      </c>
      <c r="B53" s="155">
        <v>6</v>
      </c>
      <c r="C53" s="156"/>
      <c r="D53" s="157"/>
      <c r="E53" s="158"/>
      <c r="F53" s="157"/>
      <c r="G53" s="157"/>
      <c r="H53" s="248"/>
      <c r="I53" s="159"/>
      <c r="J53" s="159"/>
      <c r="K53" s="231">
        <f t="shared" ref="K53:K69" si="9">E53*1.5+G53+I53*2/3</f>
        <v>0</v>
      </c>
      <c r="L53" s="232">
        <f t="shared" ref="L53:L69" si="10">IF(F53="oui",0,E53*1.5)+IF(H53="oui",0,G53*1)+IF(J53="oui",0,I53*2/3)</f>
        <v>0</v>
      </c>
    </row>
    <row r="54" spans="1:13" ht="45" x14ac:dyDescent="0.15">
      <c r="A54" s="159"/>
      <c r="B54" s="155"/>
      <c r="C54" s="156" t="s">
        <v>494</v>
      </c>
      <c r="D54" s="157">
        <v>1</v>
      </c>
      <c r="E54" s="158">
        <v>20</v>
      </c>
      <c r="F54" s="158" t="s">
        <v>164</v>
      </c>
      <c r="G54" s="158"/>
      <c r="H54" s="248"/>
      <c r="I54" s="159"/>
      <c r="J54" s="159"/>
      <c r="K54" s="231">
        <f>E54*1.5+G54+I54*2/3</f>
        <v>30</v>
      </c>
      <c r="L54" s="232">
        <f>IF(F54="oui",0,E54*1.5)+IF(H54="oui",0,G54*1)+IF(J54="oui",0,I54*2/3)</f>
        <v>30</v>
      </c>
    </row>
    <row r="55" spans="1:13" x14ac:dyDescent="0.15">
      <c r="A55" s="159"/>
      <c r="B55" s="155"/>
      <c r="C55" s="156"/>
      <c r="D55" s="157"/>
      <c r="E55" s="158"/>
      <c r="F55" s="158"/>
      <c r="G55" s="158"/>
      <c r="H55" s="248"/>
      <c r="I55" s="159"/>
      <c r="J55" s="159"/>
      <c r="K55" s="231"/>
      <c r="L55" s="232"/>
    </row>
    <row r="56" spans="1:13" ht="30" x14ac:dyDescent="0.15">
      <c r="A56" s="154" t="s">
        <v>513</v>
      </c>
      <c r="B56" s="155">
        <v>6</v>
      </c>
      <c r="C56" s="160"/>
      <c r="D56" s="157"/>
      <c r="E56" s="158"/>
      <c r="F56" s="158"/>
      <c r="G56" s="158"/>
      <c r="H56" s="248"/>
      <c r="I56" s="159"/>
      <c r="J56" s="159"/>
      <c r="K56" s="231">
        <f t="shared" si="9"/>
        <v>0</v>
      </c>
      <c r="L56" s="232">
        <f t="shared" si="10"/>
        <v>0</v>
      </c>
    </row>
    <row r="57" spans="1:13" ht="30" x14ac:dyDescent="0.15">
      <c r="A57" s="159"/>
      <c r="B57" s="155"/>
      <c r="C57" s="161" t="s">
        <v>496</v>
      </c>
      <c r="D57" s="157">
        <v>1</v>
      </c>
      <c r="E57" s="162">
        <v>20</v>
      </c>
      <c r="F57" s="158" t="s">
        <v>164</v>
      </c>
      <c r="G57" s="158"/>
      <c r="H57" s="248"/>
      <c r="I57" s="159"/>
      <c r="J57" s="159"/>
      <c r="K57" s="231">
        <f t="shared" si="9"/>
        <v>30</v>
      </c>
      <c r="L57" s="232">
        <f t="shared" si="10"/>
        <v>30</v>
      </c>
    </row>
    <row r="58" spans="1:13" ht="45" x14ac:dyDescent="0.15">
      <c r="A58" s="159"/>
      <c r="B58" s="155"/>
      <c r="C58" s="161" t="s">
        <v>499</v>
      </c>
      <c r="D58" s="157">
        <v>1</v>
      </c>
      <c r="E58" s="162">
        <v>20</v>
      </c>
      <c r="F58" s="158" t="s">
        <v>164</v>
      </c>
      <c r="G58" s="158"/>
      <c r="H58" s="248"/>
      <c r="I58" s="159"/>
      <c r="J58" s="159"/>
      <c r="K58" s="231">
        <f t="shared" si="9"/>
        <v>30</v>
      </c>
      <c r="L58" s="232">
        <f t="shared" si="10"/>
        <v>30</v>
      </c>
    </row>
    <row r="59" spans="1:13" x14ac:dyDescent="0.15">
      <c r="A59" s="159"/>
      <c r="B59" s="155"/>
      <c r="C59" s="161"/>
      <c r="D59" s="157"/>
      <c r="E59" s="158"/>
      <c r="F59" s="158"/>
      <c r="G59" s="158"/>
      <c r="H59" s="248"/>
      <c r="I59" s="159"/>
      <c r="J59" s="159"/>
      <c r="K59" s="231"/>
      <c r="L59" s="232"/>
    </row>
    <row r="60" spans="1:13" ht="19" customHeight="1" x14ac:dyDescent="0.15">
      <c r="A60" s="154" t="s">
        <v>337</v>
      </c>
      <c r="B60" s="155">
        <v>6</v>
      </c>
      <c r="C60" s="160"/>
      <c r="D60" s="163"/>
      <c r="E60" s="158"/>
      <c r="F60" s="158"/>
      <c r="G60" s="158"/>
      <c r="H60" s="248"/>
      <c r="I60" s="159"/>
      <c r="J60" s="159"/>
      <c r="K60" s="231">
        <f t="shared" si="9"/>
        <v>0</v>
      </c>
      <c r="L60" s="232">
        <f t="shared" si="10"/>
        <v>0</v>
      </c>
    </row>
    <row r="61" spans="1:13" ht="15" x14ac:dyDescent="0.15">
      <c r="A61" s="159"/>
      <c r="B61" s="155"/>
      <c r="C61" s="252" t="s">
        <v>505</v>
      </c>
      <c r="D61" s="157">
        <v>1</v>
      </c>
      <c r="E61" s="158">
        <v>12</v>
      </c>
      <c r="F61" s="158" t="s">
        <v>164</v>
      </c>
      <c r="G61" s="158"/>
      <c r="H61" s="248"/>
      <c r="I61" s="159"/>
      <c r="J61" s="159"/>
      <c r="K61" s="234">
        <f t="shared" si="9"/>
        <v>18</v>
      </c>
      <c r="L61" s="232">
        <f t="shared" si="10"/>
        <v>18</v>
      </c>
    </row>
    <row r="62" spans="1:13" ht="15" x14ac:dyDescent="0.15">
      <c r="A62" s="159"/>
      <c r="B62" s="155"/>
      <c r="C62" s="156" t="s">
        <v>338</v>
      </c>
      <c r="D62" s="157">
        <v>1</v>
      </c>
      <c r="E62" s="158"/>
      <c r="F62" s="158"/>
      <c r="G62" s="158"/>
      <c r="H62" s="248"/>
      <c r="I62" s="159"/>
      <c r="J62" s="159"/>
      <c r="K62" s="231">
        <f t="shared" si="9"/>
        <v>0</v>
      </c>
      <c r="L62" s="232">
        <f t="shared" si="10"/>
        <v>0</v>
      </c>
    </row>
    <row r="63" spans="1:13" ht="15" x14ac:dyDescent="0.15">
      <c r="A63" s="159"/>
      <c r="B63" s="155"/>
      <c r="C63" s="156" t="s">
        <v>429</v>
      </c>
      <c r="D63" s="157"/>
      <c r="E63" s="158"/>
      <c r="F63" s="158" t="s">
        <v>344</v>
      </c>
      <c r="G63" s="158"/>
      <c r="H63" s="248"/>
      <c r="I63" s="159"/>
      <c r="J63" s="159"/>
      <c r="K63" s="231">
        <f t="shared" si="9"/>
        <v>0</v>
      </c>
      <c r="L63" s="232">
        <f t="shared" si="10"/>
        <v>0</v>
      </c>
      <c r="M63" s="227" t="s">
        <v>449</v>
      </c>
    </row>
    <row r="64" spans="1:13" ht="30" x14ac:dyDescent="0.15">
      <c r="A64" s="159"/>
      <c r="B64" s="155"/>
      <c r="C64" s="156" t="s">
        <v>428</v>
      </c>
      <c r="D64" s="157">
        <v>1</v>
      </c>
      <c r="E64" s="158">
        <v>12</v>
      </c>
      <c r="F64" s="158" t="s">
        <v>344</v>
      </c>
      <c r="G64" s="158">
        <v>16</v>
      </c>
      <c r="H64" s="248" t="s">
        <v>344</v>
      </c>
      <c r="I64" s="159"/>
      <c r="J64" s="159"/>
      <c r="K64" s="231">
        <f t="shared" si="9"/>
        <v>34</v>
      </c>
      <c r="L64" s="232">
        <f t="shared" si="10"/>
        <v>0</v>
      </c>
      <c r="M64" s="227" t="s">
        <v>447</v>
      </c>
    </row>
    <row r="65" spans="1:13" x14ac:dyDescent="0.15">
      <c r="A65" s="159"/>
      <c r="B65" s="155"/>
      <c r="C65" s="156"/>
      <c r="D65" s="157"/>
      <c r="E65" s="158"/>
      <c r="F65" s="158"/>
      <c r="G65" s="158"/>
      <c r="H65" s="248"/>
      <c r="I65" s="159"/>
      <c r="J65" s="159"/>
      <c r="K65" s="231"/>
      <c r="L65" s="232"/>
    </row>
    <row r="66" spans="1:13" ht="15" x14ac:dyDescent="0.15">
      <c r="A66" s="154" t="s">
        <v>339</v>
      </c>
      <c r="B66" s="155">
        <v>6</v>
      </c>
      <c r="C66" s="156"/>
      <c r="D66" s="157">
        <v>1</v>
      </c>
      <c r="E66" s="157">
        <v>12</v>
      </c>
      <c r="F66" s="157" t="s">
        <v>344</v>
      </c>
      <c r="G66" s="157"/>
      <c r="H66" s="248"/>
      <c r="I66" s="159"/>
      <c r="J66" s="159"/>
      <c r="K66" s="231">
        <f t="shared" si="9"/>
        <v>18</v>
      </c>
      <c r="L66" s="232">
        <f t="shared" si="10"/>
        <v>0</v>
      </c>
      <c r="M66" s="227" t="s">
        <v>443</v>
      </c>
    </row>
    <row r="67" spans="1:13" x14ac:dyDescent="0.15">
      <c r="A67" s="154"/>
      <c r="B67" s="155"/>
      <c r="C67" s="156"/>
      <c r="D67" s="158"/>
      <c r="E67" s="157"/>
      <c r="F67" s="157"/>
      <c r="G67" s="157"/>
      <c r="H67" s="248"/>
      <c r="I67" s="159"/>
      <c r="J67" s="159"/>
      <c r="K67" s="231">
        <f t="shared" si="9"/>
        <v>0</v>
      </c>
      <c r="L67" s="232">
        <f t="shared" si="10"/>
        <v>0</v>
      </c>
    </row>
    <row r="68" spans="1:13" x14ac:dyDescent="0.15">
      <c r="A68" s="164" t="s">
        <v>410</v>
      </c>
      <c r="B68" s="165">
        <v>6</v>
      </c>
      <c r="C68" s="160"/>
      <c r="D68" s="157">
        <v>1</v>
      </c>
      <c r="E68" s="165"/>
      <c r="F68" s="165"/>
      <c r="G68" s="158">
        <v>12</v>
      </c>
      <c r="H68" s="248" t="s">
        <v>344</v>
      </c>
      <c r="I68" s="159"/>
      <c r="J68" s="159"/>
      <c r="K68" s="231">
        <f t="shared" si="9"/>
        <v>12</v>
      </c>
      <c r="L68" s="232">
        <f t="shared" si="10"/>
        <v>0</v>
      </c>
      <c r="M68" s="249" t="s">
        <v>448</v>
      </c>
    </row>
    <row r="69" spans="1:13" s="242" customFormat="1" ht="17" thickBot="1" x14ac:dyDescent="0.25">
      <c r="A69" s="235" t="s">
        <v>438</v>
      </c>
      <c r="B69" s="236">
        <v>0</v>
      </c>
      <c r="C69" s="237"/>
      <c r="D69" s="238"/>
      <c r="E69" s="238">
        <v>0</v>
      </c>
      <c r="F69" s="238" t="s">
        <v>344</v>
      </c>
      <c r="G69" s="238">
        <v>0</v>
      </c>
      <c r="H69" s="239" t="s">
        <v>344</v>
      </c>
      <c r="I69" s="239"/>
      <c r="J69" s="239"/>
      <c r="K69" s="240">
        <f t="shared" si="9"/>
        <v>0</v>
      </c>
      <c r="L69" s="241">
        <f t="shared" si="10"/>
        <v>0</v>
      </c>
      <c r="M69" s="227" t="s">
        <v>482</v>
      </c>
    </row>
    <row r="70" spans="1:13" ht="15" thickBot="1" x14ac:dyDescent="0.2">
      <c r="B70" s="243">
        <v>30</v>
      </c>
      <c r="D70" s="244" t="s">
        <v>200</v>
      </c>
      <c r="E70" s="268">
        <f t="shared" ref="E70:L70" si="11">SUM(E53:E69)</f>
        <v>96</v>
      </c>
      <c r="F70" s="268">
        <f t="shared" si="11"/>
        <v>0</v>
      </c>
      <c r="G70" s="268">
        <f t="shared" si="11"/>
        <v>28</v>
      </c>
      <c r="H70" s="245">
        <f t="shared" si="11"/>
        <v>0</v>
      </c>
      <c r="I70" s="245">
        <f t="shared" si="11"/>
        <v>0</v>
      </c>
      <c r="J70" s="245">
        <f t="shared" si="11"/>
        <v>0</v>
      </c>
      <c r="K70" s="246">
        <f t="shared" si="11"/>
        <v>172</v>
      </c>
      <c r="L70" s="246">
        <f t="shared" si="11"/>
        <v>108</v>
      </c>
      <c r="M70" s="227"/>
    </row>
    <row r="71" spans="1:13" ht="15" thickBot="1" x14ac:dyDescent="0.2"/>
    <row r="72" spans="1:13" x14ac:dyDescent="0.15">
      <c r="A72" s="437"/>
      <c r="B72" s="438"/>
      <c r="C72" s="438"/>
      <c r="D72" s="438"/>
      <c r="E72" s="438"/>
      <c r="F72" s="438"/>
      <c r="G72" s="438"/>
      <c r="H72" s="438"/>
      <c r="I72" s="438"/>
      <c r="J72" s="438"/>
      <c r="K72" s="438"/>
      <c r="L72" s="439"/>
    </row>
    <row r="73" spans="1:13" x14ac:dyDescent="0.15">
      <c r="A73" s="218" t="s">
        <v>193</v>
      </c>
      <c r="B73" s="432" t="s">
        <v>416</v>
      </c>
      <c r="C73" s="433"/>
      <c r="D73" s="434"/>
      <c r="E73" s="435"/>
      <c r="F73" s="435"/>
      <c r="G73" s="435"/>
      <c r="H73" s="435"/>
      <c r="I73" s="435"/>
      <c r="J73" s="435"/>
      <c r="K73" s="435"/>
      <c r="L73" s="436"/>
    </row>
    <row r="74" spans="1:13" ht="61" thickBot="1" x14ac:dyDescent="0.2">
      <c r="A74" s="219" t="s">
        <v>194</v>
      </c>
      <c r="B74" s="220" t="s">
        <v>195</v>
      </c>
      <c r="C74" s="220" t="s">
        <v>196</v>
      </c>
      <c r="D74" s="220" t="s">
        <v>197</v>
      </c>
      <c r="E74" s="220" t="s">
        <v>198</v>
      </c>
      <c r="F74" s="220" t="s">
        <v>279</v>
      </c>
      <c r="G74" s="220" t="s">
        <v>199</v>
      </c>
      <c r="H74" s="220" t="s">
        <v>279</v>
      </c>
      <c r="I74" s="220" t="s">
        <v>311</v>
      </c>
      <c r="J74" s="220" t="s">
        <v>279</v>
      </c>
      <c r="K74" s="221" t="s">
        <v>281</v>
      </c>
      <c r="L74" s="222" t="s">
        <v>280</v>
      </c>
    </row>
    <row r="75" spans="1:13" ht="37" customHeight="1" thickBot="1" x14ac:dyDescent="0.2">
      <c r="A75" s="250" t="s">
        <v>345</v>
      </c>
      <c r="B75" s="251">
        <v>30</v>
      </c>
      <c r="C75" s="251"/>
      <c r="D75" s="251"/>
      <c r="E75" s="163"/>
      <c r="F75" s="163"/>
      <c r="G75" s="296">
        <v>108</v>
      </c>
      <c r="H75" s="293" t="s">
        <v>164</v>
      </c>
      <c r="I75" s="294"/>
      <c r="J75" s="294"/>
      <c r="K75" s="295">
        <v>108</v>
      </c>
      <c r="L75" s="241">
        <v>108</v>
      </c>
    </row>
    <row r="76" spans="1:13" ht="16" customHeight="1" x14ac:dyDescent="0.15">
      <c r="A76" s="429" t="s">
        <v>340</v>
      </c>
      <c r="B76" s="431"/>
      <c r="C76" s="252"/>
      <c r="D76" s="429">
        <v>1</v>
      </c>
      <c r="E76" s="163"/>
      <c r="F76" s="163"/>
      <c r="G76" s="163"/>
      <c r="H76" s="224"/>
      <c r="I76" s="224"/>
      <c r="J76" s="224"/>
      <c r="K76" s="253">
        <f>E76*1.5+G76+I76*2/3</f>
        <v>0</v>
      </c>
      <c r="L76" s="232">
        <f>IF(F76="oui",0,E76*1.5)+IF(H76="oui",0,G76*1)+IF(J76="oui",0,I76*2/3)</f>
        <v>0</v>
      </c>
    </row>
    <row r="77" spans="1:13" ht="15" x14ac:dyDescent="0.15">
      <c r="A77" s="429"/>
      <c r="B77" s="431"/>
      <c r="C77" s="156" t="s">
        <v>341</v>
      </c>
      <c r="D77" s="429"/>
      <c r="E77" s="157"/>
      <c r="F77" s="157"/>
      <c r="G77" s="157"/>
      <c r="H77" s="159"/>
      <c r="I77" s="159"/>
      <c r="J77" s="159"/>
      <c r="K77" s="254">
        <f>E77*1.5+G77+I77*2/3</f>
        <v>0</v>
      </c>
      <c r="L77" s="230">
        <f>IF(F77="oui",0,E77*1.5)+IF(H77="oui",0,G77*1)+IF(J77="oui",0,I77*2/3)</f>
        <v>0</v>
      </c>
    </row>
    <row r="78" spans="1:13" ht="15" x14ac:dyDescent="0.15">
      <c r="A78" s="429"/>
      <c r="B78" s="431"/>
      <c r="C78" s="156" t="s">
        <v>342</v>
      </c>
      <c r="D78" s="429"/>
      <c r="E78" s="157"/>
      <c r="F78" s="157"/>
      <c r="G78" s="157"/>
      <c r="H78" s="159"/>
      <c r="I78" s="159"/>
      <c r="J78" s="159"/>
      <c r="K78" s="231">
        <f t="shared" ref="K78:K84" si="12">E78*1.5+G78+I78*2/3</f>
        <v>0</v>
      </c>
      <c r="L78" s="232">
        <f t="shared" ref="L78:L84" si="13">IF(F78="oui",0,E78*1.5)+IF(H78="oui",0,G78*1)+IF(J78="oui",0,I78*2/3)</f>
        <v>0</v>
      </c>
    </row>
    <row r="79" spans="1:13" ht="15" x14ac:dyDescent="0.15">
      <c r="A79" s="255" t="s">
        <v>343</v>
      </c>
      <c r="B79" s="431"/>
      <c r="C79" s="256"/>
      <c r="D79" s="429"/>
      <c r="E79" s="157"/>
      <c r="F79" s="157"/>
      <c r="G79" s="157"/>
      <c r="H79" s="159"/>
      <c r="I79" s="159"/>
      <c r="J79" s="159"/>
      <c r="K79" s="231">
        <f t="shared" si="12"/>
        <v>0</v>
      </c>
      <c r="L79" s="232">
        <f t="shared" si="13"/>
        <v>0</v>
      </c>
    </row>
    <row r="80" spans="1:13" ht="16" customHeight="1" x14ac:dyDescent="0.15">
      <c r="A80" s="430" t="s">
        <v>439</v>
      </c>
      <c r="B80" s="431">
        <v>30</v>
      </c>
      <c r="C80" s="156"/>
      <c r="D80" s="429">
        <v>1</v>
      </c>
      <c r="E80" s="163"/>
      <c r="F80" s="163"/>
      <c r="G80" s="163"/>
      <c r="H80" s="159"/>
      <c r="I80" s="159"/>
      <c r="J80" s="159"/>
      <c r="K80" s="231">
        <f t="shared" si="12"/>
        <v>0</v>
      </c>
      <c r="L80" s="232">
        <f t="shared" si="13"/>
        <v>0</v>
      </c>
    </row>
    <row r="81" spans="1:12" ht="15" x14ac:dyDescent="0.15">
      <c r="A81" s="430"/>
      <c r="B81" s="431"/>
      <c r="C81" s="156" t="s">
        <v>341</v>
      </c>
      <c r="D81" s="429"/>
      <c r="E81" s="157"/>
      <c r="F81" s="157"/>
      <c r="G81" s="157"/>
      <c r="H81" s="159"/>
      <c r="I81" s="159"/>
      <c r="J81" s="159"/>
      <c r="K81" s="231">
        <f t="shared" si="12"/>
        <v>0</v>
      </c>
      <c r="L81" s="232">
        <f t="shared" si="13"/>
        <v>0</v>
      </c>
    </row>
    <row r="82" spans="1:12" ht="30" x14ac:dyDescent="0.15">
      <c r="A82" s="430"/>
      <c r="B82" s="431"/>
      <c r="C82" s="156" t="s">
        <v>481</v>
      </c>
      <c r="D82" s="429"/>
      <c r="E82" s="157"/>
      <c r="F82" s="157"/>
      <c r="G82" s="157"/>
      <c r="H82" s="159"/>
      <c r="I82" s="159"/>
      <c r="J82" s="159"/>
      <c r="K82" s="231">
        <f t="shared" si="12"/>
        <v>0</v>
      </c>
      <c r="L82" s="232">
        <f t="shared" si="13"/>
        <v>0</v>
      </c>
    </row>
    <row r="83" spans="1:12" x14ac:dyDescent="0.15">
      <c r="A83" s="158"/>
      <c r="B83" s="431"/>
      <c r="D83" s="429"/>
      <c r="E83" s="157"/>
      <c r="F83" s="157"/>
      <c r="G83" s="157"/>
      <c r="H83" s="159"/>
      <c r="I83" s="159"/>
      <c r="J83" s="159"/>
      <c r="K83" s="231">
        <f t="shared" si="12"/>
        <v>0</v>
      </c>
      <c r="L83" s="232">
        <f t="shared" si="13"/>
        <v>0</v>
      </c>
    </row>
    <row r="84" spans="1:12" x14ac:dyDescent="0.15">
      <c r="A84" s="158"/>
      <c r="B84" s="431"/>
      <c r="C84" s="256"/>
      <c r="D84" s="429"/>
      <c r="E84" s="157"/>
      <c r="F84" s="157"/>
      <c r="G84" s="157"/>
      <c r="H84" s="159"/>
      <c r="I84" s="159"/>
      <c r="J84" s="159"/>
      <c r="K84" s="231">
        <f t="shared" si="12"/>
        <v>0</v>
      </c>
      <c r="L84" s="232">
        <f t="shared" si="13"/>
        <v>0</v>
      </c>
    </row>
    <row r="85" spans="1:12" ht="15" thickBot="1" x14ac:dyDescent="0.2">
      <c r="A85" s="257"/>
      <c r="B85" s="258"/>
      <c r="C85" s="259"/>
      <c r="D85" s="260"/>
      <c r="E85" s="260"/>
      <c r="F85" s="270"/>
      <c r="G85" s="260"/>
      <c r="H85" s="261"/>
      <c r="I85" s="259"/>
      <c r="J85" s="261"/>
      <c r="K85" s="262">
        <f t="shared" ref="K85" si="14">E85*1.5+G85+I85*2/3</f>
        <v>0</v>
      </c>
      <c r="L85" s="263">
        <f t="shared" ref="L85" si="15">IF(F85="oui",0,E85*1.5)+IF(H85="oui",0,G85*1)+IF(J85="oui",0,I85*2/3)</f>
        <v>0</v>
      </c>
    </row>
    <row r="86" spans="1:12" ht="15" thickBot="1" x14ac:dyDescent="0.2">
      <c r="B86" s="243">
        <v>30</v>
      </c>
      <c r="D86" s="244" t="s">
        <v>200</v>
      </c>
      <c r="E86" s="268">
        <f t="shared" ref="E86:J86" si="16">SUM(E76:E85)</f>
        <v>0</v>
      </c>
      <c r="F86" s="268">
        <f t="shared" si="16"/>
        <v>0</v>
      </c>
      <c r="G86" s="268">
        <f t="shared" si="16"/>
        <v>0</v>
      </c>
      <c r="H86" s="245">
        <f t="shared" si="16"/>
        <v>0</v>
      </c>
      <c r="I86" s="245">
        <f t="shared" si="16"/>
        <v>0</v>
      </c>
      <c r="J86" s="245">
        <f t="shared" si="16"/>
        <v>0</v>
      </c>
      <c r="K86" s="246">
        <f>SUM(K75:K85)</f>
        <v>108</v>
      </c>
      <c r="L86" s="246">
        <f>SUM(L75:L85)</f>
        <v>108</v>
      </c>
    </row>
    <row r="87" spans="1:12" ht="15" thickBot="1" x14ac:dyDescent="0.2"/>
    <row r="88" spans="1:12" ht="15" thickBot="1" x14ac:dyDescent="0.2">
      <c r="D88" s="264" t="s">
        <v>283</v>
      </c>
      <c r="E88" s="269">
        <f t="shared" ref="E88:L88" si="17">E86+E70+E48+E24</f>
        <v>336</v>
      </c>
      <c r="F88" s="269">
        <f t="shared" si="17"/>
        <v>0</v>
      </c>
      <c r="G88" s="269">
        <f t="shared" si="17"/>
        <v>100</v>
      </c>
      <c r="H88" s="265">
        <f t="shared" si="17"/>
        <v>0</v>
      </c>
      <c r="I88" s="265">
        <f t="shared" si="17"/>
        <v>0</v>
      </c>
      <c r="J88" s="265">
        <f t="shared" si="17"/>
        <v>0</v>
      </c>
      <c r="K88" s="266">
        <f t="shared" si="17"/>
        <v>712</v>
      </c>
      <c r="L88" s="267">
        <f t="shared" si="17"/>
        <v>510</v>
      </c>
    </row>
  </sheetData>
  <mergeCells count="19">
    <mergeCell ref="A1:L1"/>
    <mergeCell ref="A2:L2"/>
    <mergeCell ref="B3:C3"/>
    <mergeCell ref="D3:L3"/>
    <mergeCell ref="B27:C27"/>
    <mergeCell ref="D27:L27"/>
    <mergeCell ref="B73:C73"/>
    <mergeCell ref="D73:L73"/>
    <mergeCell ref="A26:L26"/>
    <mergeCell ref="A50:L50"/>
    <mergeCell ref="A72:L72"/>
    <mergeCell ref="B51:C51"/>
    <mergeCell ref="D51:L51"/>
    <mergeCell ref="A76:A78"/>
    <mergeCell ref="A80:A82"/>
    <mergeCell ref="B76:B79"/>
    <mergeCell ref="D76:D79"/>
    <mergeCell ref="B80:B84"/>
    <mergeCell ref="D80:D84"/>
  </mergeCells>
  <dataValidations count="1">
    <dataValidation type="list" allowBlank="1" showInputMessage="1" showErrorMessage="1" sqref="F75:F85 G76:G84 G65:G67 J75:J85 H75:H85 E56 E53 G29:G30 E65:E66 E60:E62 G46 G22 G15 H15:H23 F5:H13 J5:J23 F15:F23 G17:G20 H53:H69 F53:F69 J53:J69 G53:G62 J29:J47 F29:F47 H29:H47 G32:G44" xr:uid="{00000000-0002-0000-0600-000000000000}">
      <formula1>"OUI, NON"</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sheetPr>
  <dimension ref="A1:P52"/>
  <sheetViews>
    <sheetView zoomScale="75" zoomScaleNormal="90" workbookViewId="0">
      <selection activeCell="O18" sqref="O18"/>
    </sheetView>
  </sheetViews>
  <sheetFormatPr baseColWidth="10" defaultColWidth="11.5" defaultRowHeight="15" x14ac:dyDescent="0.2"/>
  <cols>
    <col min="1" max="1" width="31.83203125" customWidth="1"/>
    <col min="2" max="2" width="41.33203125" customWidth="1"/>
    <col min="3" max="7" width="15.6640625" customWidth="1"/>
    <col min="8" max="8" width="15.5" customWidth="1"/>
    <col min="9" max="10" width="15.6640625" customWidth="1"/>
    <col min="11" max="11" width="18.1640625" customWidth="1"/>
  </cols>
  <sheetData>
    <row r="1" spans="1:16" ht="20" thickBot="1" x14ac:dyDescent="0.3">
      <c r="A1" s="485" t="s">
        <v>325</v>
      </c>
      <c r="B1" s="486"/>
      <c r="C1" s="486"/>
      <c r="D1" s="486"/>
      <c r="E1" s="486"/>
      <c r="F1" s="486"/>
      <c r="G1" s="486"/>
      <c r="H1" s="486"/>
      <c r="I1" s="486"/>
      <c r="J1" s="486"/>
      <c r="K1" s="487"/>
      <c r="M1" s="442" t="s">
        <v>323</v>
      </c>
      <c r="N1" s="443"/>
      <c r="O1" s="443"/>
      <c r="P1" s="444"/>
    </row>
    <row r="2" spans="1:16" ht="17" thickBot="1" x14ac:dyDescent="0.25">
      <c r="A2" s="494" t="s">
        <v>69</v>
      </c>
      <c r="B2" s="495"/>
      <c r="C2" s="496"/>
      <c r="D2" s="497"/>
      <c r="E2" s="497"/>
      <c r="F2" s="497"/>
      <c r="G2" s="497"/>
      <c r="H2" s="497"/>
      <c r="I2" s="497"/>
      <c r="J2" s="497"/>
      <c r="K2" s="498"/>
    </row>
    <row r="3" spans="1:16" ht="15.75" customHeight="1" thickTop="1" x14ac:dyDescent="0.2">
      <c r="A3" s="139" t="s">
        <v>67</v>
      </c>
      <c r="B3" s="140">
        <v>57</v>
      </c>
      <c r="C3" s="488" t="s">
        <v>320</v>
      </c>
      <c r="D3" s="488"/>
      <c r="E3" s="488"/>
      <c r="F3" s="488"/>
      <c r="G3" s="488"/>
      <c r="H3" s="488"/>
      <c r="I3" s="488"/>
      <c r="J3" s="488"/>
      <c r="K3" s="489"/>
      <c r="L3" s="128"/>
      <c r="M3" s="513" t="s">
        <v>305</v>
      </c>
      <c r="N3" s="513"/>
      <c r="O3" s="513"/>
      <c r="P3" s="514"/>
    </row>
    <row r="4" spans="1:16" ht="16" x14ac:dyDescent="0.2">
      <c r="A4" s="8" t="s">
        <v>296</v>
      </c>
      <c r="B4" s="51">
        <v>3000</v>
      </c>
      <c r="C4" s="490" t="s">
        <v>294</v>
      </c>
      <c r="D4" s="490"/>
      <c r="E4" s="490"/>
      <c r="F4" s="490"/>
      <c r="G4" s="491">
        <f>H24+(H15/15)+(H29/15)</f>
        <v>3214.26</v>
      </c>
      <c r="H4" s="492"/>
      <c r="I4" s="492"/>
      <c r="J4" s="492"/>
      <c r="K4" s="493"/>
      <c r="L4" s="128"/>
      <c r="M4" s="515"/>
      <c r="N4" s="515"/>
      <c r="O4" s="515"/>
      <c r="P4" s="516"/>
    </row>
    <row r="5" spans="1:16" ht="15.75" customHeight="1" thickBot="1" x14ac:dyDescent="0.25">
      <c r="A5" s="8" t="s">
        <v>71</v>
      </c>
      <c r="B5" s="96">
        <v>2000</v>
      </c>
      <c r="C5" s="450" t="s">
        <v>68</v>
      </c>
      <c r="D5" s="450"/>
      <c r="E5" s="450"/>
      <c r="F5" s="450"/>
      <c r="G5" s="451" t="s">
        <v>514</v>
      </c>
      <c r="H5" s="451"/>
      <c r="I5" s="451"/>
      <c r="J5" s="451"/>
      <c r="K5" s="452"/>
      <c r="L5" s="128"/>
      <c r="M5" s="515"/>
      <c r="N5" s="515"/>
      <c r="O5" s="515"/>
      <c r="P5" s="516"/>
    </row>
    <row r="6" spans="1:16" ht="16" x14ac:dyDescent="0.2">
      <c r="A6" s="8" t="s">
        <v>72</v>
      </c>
      <c r="B6" s="51">
        <v>1000</v>
      </c>
      <c r="C6" s="450" t="s">
        <v>68</v>
      </c>
      <c r="D6" s="450"/>
      <c r="E6" s="450"/>
      <c r="F6" s="450"/>
      <c r="G6" s="451" t="s">
        <v>418</v>
      </c>
      <c r="H6" s="451"/>
      <c r="I6" s="451"/>
      <c r="J6" s="451"/>
      <c r="K6" s="452"/>
      <c r="L6" s="129"/>
      <c r="M6" s="515"/>
      <c r="N6" s="515"/>
      <c r="O6" s="515"/>
      <c r="P6" s="516"/>
    </row>
    <row r="7" spans="1:16" ht="16.5" customHeight="1" thickBot="1" x14ac:dyDescent="0.25">
      <c r="A7" s="95" t="s">
        <v>73</v>
      </c>
      <c r="B7" s="96">
        <v>7500</v>
      </c>
      <c r="C7" s="484" t="s">
        <v>68</v>
      </c>
      <c r="D7" s="484"/>
      <c r="E7" s="484"/>
      <c r="F7" s="484"/>
      <c r="G7" s="451" t="s">
        <v>417</v>
      </c>
      <c r="H7" s="451"/>
      <c r="I7" s="451"/>
      <c r="J7" s="451"/>
      <c r="K7" s="452"/>
      <c r="L7" s="129"/>
      <c r="M7" s="515"/>
      <c r="N7" s="515"/>
      <c r="O7" s="515"/>
      <c r="P7" s="516"/>
    </row>
    <row r="8" spans="1:16" ht="15" customHeight="1" x14ac:dyDescent="0.2">
      <c r="A8" s="528" t="s">
        <v>83</v>
      </c>
      <c r="B8" s="529"/>
      <c r="C8" s="530"/>
      <c r="D8" s="531"/>
      <c r="E8" s="531"/>
      <c r="F8" s="531"/>
      <c r="G8" s="531"/>
      <c r="H8" s="531"/>
      <c r="I8" s="531"/>
      <c r="J8" s="531"/>
      <c r="K8" s="532"/>
      <c r="L8" s="130"/>
      <c r="M8" s="517" t="s">
        <v>322</v>
      </c>
      <c r="N8" s="515"/>
      <c r="O8" s="515"/>
      <c r="P8" s="516"/>
    </row>
    <row r="9" spans="1:16" ht="16" x14ac:dyDescent="0.2">
      <c r="A9" s="8" t="s">
        <v>297</v>
      </c>
      <c r="B9" s="21">
        <v>7</v>
      </c>
      <c r="C9" s="499" t="s">
        <v>321</v>
      </c>
      <c r="D9" s="500"/>
      <c r="E9" s="500"/>
      <c r="F9" s="500"/>
      <c r="G9" s="500"/>
      <c r="H9" s="500"/>
      <c r="I9" s="500"/>
      <c r="J9" s="500"/>
      <c r="K9" s="501"/>
      <c r="L9" s="130"/>
      <c r="M9" s="517"/>
      <c r="N9" s="515"/>
      <c r="O9" s="515"/>
      <c r="P9" s="516"/>
    </row>
    <row r="10" spans="1:16" ht="16" x14ac:dyDescent="0.2">
      <c r="A10" s="8" t="s">
        <v>74</v>
      </c>
      <c r="B10" s="21">
        <v>2</v>
      </c>
      <c r="C10" s="502"/>
      <c r="D10" s="306"/>
      <c r="E10" s="306"/>
      <c r="F10" s="306"/>
      <c r="G10" s="306"/>
      <c r="H10" s="306"/>
      <c r="I10" s="306"/>
      <c r="J10" s="306"/>
      <c r="K10" s="503"/>
      <c r="L10" s="130"/>
      <c r="M10" s="517"/>
      <c r="N10" s="515"/>
      <c r="O10" s="515"/>
      <c r="P10" s="516"/>
    </row>
    <row r="11" spans="1:16" ht="16" x14ac:dyDescent="0.2">
      <c r="A11" s="8" t="s">
        <v>75</v>
      </c>
      <c r="B11" s="21">
        <v>3</v>
      </c>
      <c r="C11" s="502"/>
      <c r="D11" s="306"/>
      <c r="E11" s="306"/>
      <c r="F11" s="306"/>
      <c r="G11" s="306"/>
      <c r="H11" s="306"/>
      <c r="I11" s="306"/>
      <c r="J11" s="306"/>
      <c r="K11" s="503"/>
      <c r="L11" s="130"/>
      <c r="M11" s="517"/>
      <c r="N11" s="515"/>
      <c r="O11" s="515"/>
      <c r="P11" s="516"/>
    </row>
    <row r="12" spans="1:16" ht="17" thickBot="1" x14ac:dyDescent="0.25">
      <c r="A12" s="95" t="s">
        <v>76</v>
      </c>
      <c r="B12" s="135">
        <v>3</v>
      </c>
      <c r="C12" s="504"/>
      <c r="D12" s="505"/>
      <c r="E12" s="505"/>
      <c r="F12" s="505"/>
      <c r="G12" s="505"/>
      <c r="H12" s="505"/>
      <c r="I12" s="505"/>
      <c r="J12" s="505"/>
      <c r="K12" s="506"/>
      <c r="L12" s="130"/>
      <c r="M12" s="517"/>
      <c r="N12" s="515"/>
      <c r="O12" s="515"/>
      <c r="P12" s="516"/>
    </row>
    <row r="13" spans="1:16" ht="17" customHeight="1" thickBot="1" x14ac:dyDescent="0.25">
      <c r="A13" s="521" t="s">
        <v>70</v>
      </c>
      <c r="B13" s="522"/>
      <c r="C13" s="522"/>
      <c r="D13" s="522"/>
      <c r="E13" s="522"/>
      <c r="F13" s="522"/>
      <c r="G13" s="522"/>
      <c r="H13" s="522"/>
      <c r="I13" s="522"/>
      <c r="J13" s="522"/>
      <c r="K13" s="523"/>
      <c r="L13" s="129"/>
      <c r="M13" s="518"/>
      <c r="N13" s="519"/>
      <c r="O13" s="519"/>
      <c r="P13" s="520"/>
    </row>
    <row r="14" spans="1:16" ht="49.25" customHeight="1" thickBot="1" x14ac:dyDescent="0.25">
      <c r="A14" s="462"/>
      <c r="B14" s="524"/>
      <c r="C14" s="81" t="s">
        <v>284</v>
      </c>
      <c r="D14" s="52" t="s">
        <v>257</v>
      </c>
      <c r="E14" s="81" t="s">
        <v>285</v>
      </c>
      <c r="F14" s="81" t="s">
        <v>286</v>
      </c>
      <c r="G14" s="85" t="s">
        <v>282</v>
      </c>
      <c r="H14" s="81" t="s">
        <v>258</v>
      </c>
      <c r="I14" s="126"/>
      <c r="J14" s="97"/>
      <c r="K14" s="97"/>
      <c r="L14" s="97"/>
      <c r="M14" s="82"/>
      <c r="N14" s="82"/>
      <c r="O14" s="82"/>
      <c r="P14" s="82"/>
    </row>
    <row r="15" spans="1:16" ht="14.5" customHeight="1" thickTop="1" x14ac:dyDescent="0.2">
      <c r="A15" s="525" t="s">
        <v>259</v>
      </c>
      <c r="B15" s="99" t="s">
        <v>291</v>
      </c>
      <c r="C15" s="53">
        <f>SUM(C16:C21)</f>
        <v>504</v>
      </c>
      <c r="D15" s="54">
        <f>SUM(D16:D21)</f>
        <v>100</v>
      </c>
      <c r="E15" s="54">
        <f>SUM(E16:E21)</f>
        <v>0</v>
      </c>
      <c r="F15" s="54">
        <f>SUM(F16:F21)</f>
        <v>604</v>
      </c>
      <c r="G15" s="54">
        <f>SUM(G16:G21)</f>
        <v>510</v>
      </c>
      <c r="H15" s="55">
        <f>G15*51.39</f>
        <v>26208.9</v>
      </c>
      <c r="I15" s="131"/>
      <c r="J15" s="507" t="s">
        <v>304</v>
      </c>
      <c r="K15" s="507"/>
      <c r="L15" s="508"/>
    </row>
    <row r="16" spans="1:16" x14ac:dyDescent="0.2">
      <c r="A16" s="526"/>
      <c r="B16" s="100" t="s">
        <v>201</v>
      </c>
      <c r="C16" s="142">
        <f>'6. MAQUETTE'!E24*1.5</f>
        <v>192</v>
      </c>
      <c r="D16" s="142">
        <f>'6. MAQUETTE'!G24</f>
        <v>30</v>
      </c>
      <c r="E16" s="142">
        <f>'6. MAQUETTE'!I5*2/3</f>
        <v>0</v>
      </c>
      <c r="F16" s="142">
        <f t="shared" ref="F16:F19" si="0">C16+D16+E16</f>
        <v>222</v>
      </c>
      <c r="G16" s="143">
        <f>'6. MAQUETTE'!L24</f>
        <v>162</v>
      </c>
      <c r="H16" s="144">
        <f>G16*51.39</f>
        <v>8325.18</v>
      </c>
      <c r="I16" s="131"/>
      <c r="J16" s="509"/>
      <c r="K16" s="509"/>
      <c r="L16" s="510"/>
    </row>
    <row r="17" spans="1:13" x14ac:dyDescent="0.2">
      <c r="A17" s="526"/>
      <c r="B17" s="100" t="s">
        <v>202</v>
      </c>
      <c r="C17" s="142">
        <f>'6. MAQUETTE'!E48*1.5</f>
        <v>168</v>
      </c>
      <c r="D17" s="142">
        <f>'6. MAQUETTE'!G48</f>
        <v>42</v>
      </c>
      <c r="E17" s="142">
        <f>'6. MAQUETTE'!I48*2/3</f>
        <v>0</v>
      </c>
      <c r="F17" s="142">
        <f t="shared" si="0"/>
        <v>210</v>
      </c>
      <c r="G17" s="143">
        <f>'6. MAQUETTE'!L48</f>
        <v>132</v>
      </c>
      <c r="H17" s="144">
        <f t="shared" ref="H17:H21" si="1">G17*51.39</f>
        <v>6783.4800000000005</v>
      </c>
      <c r="I17" s="131"/>
      <c r="J17" s="509"/>
      <c r="K17" s="509"/>
      <c r="L17" s="510"/>
    </row>
    <row r="18" spans="1:13" ht="16" thickBot="1" x14ac:dyDescent="0.25">
      <c r="A18" s="526"/>
      <c r="B18" s="100" t="s">
        <v>203</v>
      </c>
      <c r="C18" s="142">
        <f>'6. MAQUETTE'!E70*1.5</f>
        <v>144</v>
      </c>
      <c r="D18" s="142">
        <f>'6. MAQUETTE'!G70</f>
        <v>28</v>
      </c>
      <c r="E18" s="142">
        <f>'6. MAQUETTE'!I70*2/3</f>
        <v>0</v>
      </c>
      <c r="F18" s="142">
        <f t="shared" si="0"/>
        <v>172</v>
      </c>
      <c r="G18" s="143">
        <f>'6. MAQUETTE'!L70</f>
        <v>108</v>
      </c>
      <c r="H18" s="144">
        <f t="shared" si="1"/>
        <v>5550.12</v>
      </c>
      <c r="I18" s="131"/>
      <c r="J18" s="511"/>
      <c r="K18" s="511"/>
      <c r="L18" s="512"/>
      <c r="M18" s="127"/>
    </row>
    <row r="19" spans="1:13" ht="16" thickTop="1" x14ac:dyDescent="0.2">
      <c r="A19" s="526"/>
      <c r="B19" s="100" t="s">
        <v>204</v>
      </c>
      <c r="C19" s="142">
        <f>'6. MAQUETTE'!E86*1.5</f>
        <v>0</v>
      </c>
      <c r="D19" s="142">
        <f>'6. MAQUETTE'!G86</f>
        <v>0</v>
      </c>
      <c r="E19" s="142">
        <f>'6. MAQUETTE'!I86*2/3</f>
        <v>0</v>
      </c>
      <c r="F19" s="142">
        <f t="shared" si="0"/>
        <v>0</v>
      </c>
      <c r="G19" s="143">
        <f>'6. MAQUETTE'!L86</f>
        <v>108</v>
      </c>
      <c r="H19" s="144">
        <f t="shared" si="1"/>
        <v>5550.12</v>
      </c>
      <c r="I19" s="86"/>
      <c r="J19" s="86"/>
      <c r="K19" s="86"/>
      <c r="L19" s="86"/>
    </row>
    <row r="20" spans="1:13" x14ac:dyDescent="0.2">
      <c r="A20" s="526"/>
      <c r="B20" s="100" t="s">
        <v>260</v>
      </c>
      <c r="C20" s="57"/>
      <c r="D20" s="57"/>
      <c r="E20" s="57"/>
      <c r="F20" s="57"/>
      <c r="G20" s="83"/>
      <c r="H20" s="56">
        <f t="shared" si="1"/>
        <v>0</v>
      </c>
      <c r="I20" s="86"/>
      <c r="J20" s="86"/>
      <c r="K20" s="86"/>
      <c r="L20" s="86"/>
    </row>
    <row r="21" spans="1:13" ht="16" thickBot="1" x14ac:dyDescent="0.25">
      <c r="A21" s="527"/>
      <c r="B21" s="101" t="s">
        <v>261</v>
      </c>
      <c r="C21" s="58"/>
      <c r="D21" s="58"/>
      <c r="E21" s="58"/>
      <c r="F21" s="58"/>
      <c r="G21" s="84"/>
      <c r="H21" s="59">
        <f t="shared" si="1"/>
        <v>0</v>
      </c>
      <c r="I21" s="86"/>
      <c r="J21" s="86"/>
      <c r="K21" s="86"/>
      <c r="L21" s="86"/>
    </row>
    <row r="22" spans="1:13" ht="15" customHeight="1" x14ac:dyDescent="0.2">
      <c r="A22" s="464" t="s">
        <v>295</v>
      </c>
      <c r="B22" s="102" t="s">
        <v>262</v>
      </c>
      <c r="C22" s="105"/>
      <c r="D22" s="105"/>
      <c r="E22" s="105"/>
      <c r="F22" s="60">
        <v>573</v>
      </c>
      <c r="G22" s="105"/>
      <c r="H22" s="105"/>
      <c r="I22" s="86"/>
      <c r="J22" s="86"/>
      <c r="K22" s="86"/>
      <c r="L22" s="86"/>
    </row>
    <row r="23" spans="1:13" ht="17" thickBot="1" x14ac:dyDescent="0.25">
      <c r="A23" s="464"/>
      <c r="B23" s="103" t="s">
        <v>263</v>
      </c>
      <c r="C23" s="105"/>
      <c r="D23" s="105"/>
      <c r="E23" s="105"/>
      <c r="F23" s="61">
        <v>1467</v>
      </c>
      <c r="G23" s="105"/>
      <c r="H23" s="105"/>
      <c r="I23" s="86"/>
      <c r="J23" s="132"/>
      <c r="K23" s="132"/>
      <c r="L23" s="132"/>
      <c r="M23" s="133"/>
    </row>
    <row r="24" spans="1:13" ht="43.25" customHeight="1" thickTop="1" thickBot="1" x14ac:dyDescent="0.25">
      <c r="A24" s="465"/>
      <c r="B24" s="104" t="s">
        <v>264</v>
      </c>
      <c r="C24" s="105"/>
      <c r="D24" s="105"/>
      <c r="E24" s="105"/>
      <c r="F24" s="105"/>
      <c r="G24" s="105"/>
      <c r="H24" s="145">
        <f>IF(F15&gt;F22,F23,(F15/F22)*F23)</f>
        <v>1467</v>
      </c>
      <c r="J24" s="481" t="s">
        <v>298</v>
      </c>
      <c r="K24" s="482"/>
      <c r="L24" s="482"/>
      <c r="M24" s="483"/>
    </row>
    <row r="25" spans="1:13" ht="15" customHeight="1" x14ac:dyDescent="0.2">
      <c r="A25" s="463" t="s">
        <v>78</v>
      </c>
      <c r="B25" s="87" t="s">
        <v>79</v>
      </c>
      <c r="C25" s="93"/>
      <c r="D25" s="93"/>
      <c r="E25" s="93"/>
      <c r="F25" s="93"/>
      <c r="G25" s="93"/>
      <c r="H25" s="146"/>
      <c r="I25" s="94"/>
      <c r="J25" s="94"/>
      <c r="K25" s="94"/>
      <c r="L25" s="94"/>
    </row>
    <row r="26" spans="1:13" ht="15" customHeight="1" x14ac:dyDescent="0.2">
      <c r="A26" s="464"/>
      <c r="B26" s="87" t="s">
        <v>80</v>
      </c>
      <c r="C26" s="93"/>
      <c r="D26" s="93"/>
      <c r="E26" s="93"/>
      <c r="F26" s="93"/>
      <c r="G26" s="93"/>
      <c r="H26" s="146"/>
      <c r="I26" s="94"/>
      <c r="J26" s="94"/>
      <c r="K26" s="94"/>
      <c r="L26" s="94"/>
    </row>
    <row r="27" spans="1:13" ht="15" customHeight="1" x14ac:dyDescent="0.2">
      <c r="A27" s="464"/>
      <c r="B27" s="88" t="s">
        <v>81</v>
      </c>
      <c r="C27" s="93"/>
      <c r="D27" s="93"/>
      <c r="E27" s="93"/>
      <c r="F27" s="93"/>
      <c r="G27" s="93"/>
      <c r="H27" s="146"/>
      <c r="I27" s="94"/>
      <c r="J27" s="94"/>
      <c r="K27" s="94"/>
      <c r="L27" s="94"/>
    </row>
    <row r="28" spans="1:13" ht="15" customHeight="1" x14ac:dyDescent="0.2">
      <c r="A28" s="464"/>
      <c r="B28" s="88" t="s">
        <v>82</v>
      </c>
      <c r="C28" s="93"/>
      <c r="D28" s="93"/>
      <c r="E28" s="93"/>
      <c r="F28" s="93"/>
      <c r="G28" s="93"/>
      <c r="H28" s="146"/>
      <c r="I28" s="94"/>
      <c r="J28" s="94"/>
      <c r="K28" s="94"/>
      <c r="L28" s="94"/>
    </row>
    <row r="29" spans="1:13" ht="16" thickBot="1" x14ac:dyDescent="0.25">
      <c r="A29" s="465"/>
      <c r="B29" s="89" t="s">
        <v>293</v>
      </c>
      <c r="C29" s="90"/>
      <c r="D29" s="91"/>
      <c r="E29" s="91"/>
      <c r="F29" s="91"/>
      <c r="G29" s="91"/>
      <c r="H29" s="92">
        <f>SUM(H25:H28)</f>
        <v>0</v>
      </c>
    </row>
    <row r="30" spans="1:13" ht="16" thickBot="1" x14ac:dyDescent="0.25"/>
    <row r="31" spans="1:13" ht="32" customHeight="1" thickTop="1" thickBot="1" x14ac:dyDescent="0.25">
      <c r="A31" s="466" t="s">
        <v>265</v>
      </c>
      <c r="B31" s="467"/>
      <c r="C31" s="468">
        <f>(H15+H29)/(B4-H24)</f>
        <v>17.096477495107631</v>
      </c>
      <c r="D31" s="469"/>
      <c r="E31" s="469"/>
      <c r="F31" s="470"/>
      <c r="G31" s="62"/>
      <c r="J31" s="481" t="s">
        <v>306</v>
      </c>
      <c r="K31" s="482"/>
      <c r="L31" s="482"/>
      <c r="M31" s="483"/>
    </row>
    <row r="32" spans="1:13" ht="32" customHeight="1" thickTop="1" thickBot="1" x14ac:dyDescent="0.25">
      <c r="A32" s="471" t="s">
        <v>266</v>
      </c>
      <c r="B32" s="472"/>
      <c r="C32" s="473">
        <f>IF(C31/15&lt;0,"--",IF(C31/15&lt;=1,1,C31/15))</f>
        <v>1.1397651663405088</v>
      </c>
      <c r="D32" s="474"/>
      <c r="E32" s="474"/>
      <c r="F32" s="475"/>
      <c r="G32" s="62"/>
    </row>
    <row r="33" spans="1:13" ht="15" customHeight="1" thickBot="1" x14ac:dyDescent="0.25">
      <c r="A33" s="63"/>
      <c r="B33" s="63"/>
      <c r="C33" s="64"/>
      <c r="D33" s="64"/>
      <c r="E33" s="64"/>
      <c r="F33" s="64"/>
      <c r="G33" s="62"/>
    </row>
    <row r="34" spans="1:13" ht="16.25" customHeight="1" thickTop="1" thickBot="1" x14ac:dyDescent="0.25">
      <c r="C34" s="476" t="s">
        <v>303</v>
      </c>
      <c r="E34" s="64"/>
      <c r="F34" s="478" t="s">
        <v>302</v>
      </c>
      <c r="G34" s="479"/>
      <c r="H34" s="480"/>
      <c r="K34" s="445" t="s">
        <v>324</v>
      </c>
      <c r="L34" s="446"/>
      <c r="M34" s="447"/>
    </row>
    <row r="35" spans="1:13" ht="46.25" customHeight="1" thickBot="1" x14ac:dyDescent="0.25">
      <c r="C35" s="477"/>
      <c r="E35" s="64"/>
      <c r="F35" s="65" t="s">
        <v>267</v>
      </c>
      <c r="G35" s="66" t="s">
        <v>268</v>
      </c>
      <c r="H35" s="67" t="s">
        <v>269</v>
      </c>
    </row>
    <row r="36" spans="1:13" ht="16" x14ac:dyDescent="0.2">
      <c r="A36" s="455" t="s">
        <v>77</v>
      </c>
      <c r="B36" s="121" t="s">
        <v>270</v>
      </c>
      <c r="C36" s="122">
        <f>H15*F43</f>
        <v>26208.9</v>
      </c>
      <c r="D36" s="70"/>
      <c r="E36" s="71" t="s">
        <v>290</v>
      </c>
      <c r="F36" s="141">
        <f>B9</f>
        <v>7</v>
      </c>
      <c r="G36" s="72">
        <f>B4</f>
        <v>3000</v>
      </c>
      <c r="H36" s="73">
        <f>F36*G36</f>
        <v>21000</v>
      </c>
    </row>
    <row r="37" spans="1:13" ht="16" x14ac:dyDescent="0.2">
      <c r="A37" s="456"/>
      <c r="B37" s="68" t="s">
        <v>271</v>
      </c>
      <c r="C37" s="69">
        <f>F40*H24</f>
        <v>22005</v>
      </c>
      <c r="D37" s="62"/>
      <c r="E37" s="74" t="s">
        <v>287</v>
      </c>
      <c r="F37" s="141">
        <f>B10</f>
        <v>2</v>
      </c>
      <c r="G37" s="75">
        <f>B5</f>
        <v>2000</v>
      </c>
      <c r="H37" s="9">
        <f t="shared" ref="H37:H39" si="2">F37*G37</f>
        <v>4000</v>
      </c>
    </row>
    <row r="38" spans="1:13" ht="17" thickBot="1" x14ac:dyDescent="0.25">
      <c r="A38" s="456"/>
      <c r="B38" s="110" t="s">
        <v>292</v>
      </c>
      <c r="C38" s="111">
        <f>H29</f>
        <v>0</v>
      </c>
      <c r="D38" s="62"/>
      <c r="E38" s="74" t="s">
        <v>288</v>
      </c>
      <c r="F38" s="141">
        <f>B11</f>
        <v>3</v>
      </c>
      <c r="G38" s="75">
        <f t="shared" ref="G38:G39" si="3">B6</f>
        <v>1000</v>
      </c>
      <c r="H38" s="9">
        <f t="shared" si="2"/>
        <v>3000</v>
      </c>
    </row>
    <row r="39" spans="1:13" ht="17" thickBot="1" x14ac:dyDescent="0.25">
      <c r="A39" s="457"/>
      <c r="B39" s="124" t="s">
        <v>272</v>
      </c>
      <c r="C39" s="125">
        <f>C36+C37+C38</f>
        <v>48213.9</v>
      </c>
      <c r="D39" s="62"/>
      <c r="E39" s="74" t="s">
        <v>289</v>
      </c>
      <c r="F39" s="141">
        <f>B12</f>
        <v>3</v>
      </c>
      <c r="G39" s="75">
        <f t="shared" si="3"/>
        <v>7500</v>
      </c>
      <c r="H39" s="9">
        <f t="shared" si="2"/>
        <v>22500</v>
      </c>
    </row>
    <row r="40" spans="1:13" ht="17" thickBot="1" x14ac:dyDescent="0.25">
      <c r="A40" s="458"/>
      <c r="B40" s="112" t="s">
        <v>273</v>
      </c>
      <c r="C40" s="113">
        <f>IFERROR(C39/F40,"0 €")</f>
        <v>3214.26</v>
      </c>
      <c r="D40" s="62"/>
      <c r="E40" s="76" t="s">
        <v>208</v>
      </c>
      <c r="F40" s="77">
        <f>SUM(F36:F39)</f>
        <v>15</v>
      </c>
      <c r="G40" s="78"/>
      <c r="H40" s="79">
        <f>SUM(H36:H39)</f>
        <v>50500</v>
      </c>
    </row>
    <row r="41" spans="1:13" ht="17" thickBot="1" x14ac:dyDescent="0.25">
      <c r="A41" s="453" t="s">
        <v>269</v>
      </c>
      <c r="B41" s="114" t="s">
        <v>274</v>
      </c>
      <c r="C41" s="115">
        <f>H36+H37+H38+H39</f>
        <v>50500</v>
      </c>
      <c r="D41" s="62"/>
      <c r="E41" s="461" t="s">
        <v>275</v>
      </c>
      <c r="F41" s="462"/>
      <c r="G41" s="462"/>
      <c r="H41" s="80">
        <f>IFERROR(H40/F40,0)</f>
        <v>3366.6666666666665</v>
      </c>
    </row>
    <row r="42" spans="1:13" ht="17" thickBot="1" x14ac:dyDescent="0.25">
      <c r="A42" s="454"/>
      <c r="B42" s="116" t="s">
        <v>275</v>
      </c>
      <c r="C42" s="117">
        <f>IFERROR(C41/F40,"0 €")</f>
        <v>3366.6666666666665</v>
      </c>
      <c r="D42" s="62"/>
    </row>
    <row r="43" spans="1:13" ht="17" thickBot="1" x14ac:dyDescent="0.25">
      <c r="A43" s="459" t="s">
        <v>276</v>
      </c>
      <c r="B43" s="119" t="s">
        <v>277</v>
      </c>
      <c r="C43" s="120">
        <f>C41-C39</f>
        <v>2286.0999999999985</v>
      </c>
      <c r="E43" s="98" t="s">
        <v>300</v>
      </c>
      <c r="F43" s="107">
        <f>IF(F40/15&lt;=0,"0",IF(F40/15&lt;=1,1,IF(F40/15&lt;=2,2,IF(F40/15&lt;=3,3,IF(F40/15&lt;=4,4,IF(F40/15&lt;=5,5,IF(F40/15&lt;=6,6,IF(F40/15&lt;=7,7,IF(F40/15&lt;=8,8,F40/15)))))))))</f>
        <v>1</v>
      </c>
    </row>
    <row r="44" spans="1:13" ht="17" thickBot="1" x14ac:dyDescent="0.25">
      <c r="A44" s="460"/>
      <c r="B44" s="123" t="s">
        <v>278</v>
      </c>
      <c r="C44" s="118">
        <f>C42-C40</f>
        <v>152.4066666666663</v>
      </c>
      <c r="E44" s="108" t="s">
        <v>301</v>
      </c>
    </row>
    <row r="45" spans="1:13" x14ac:dyDescent="0.2">
      <c r="A45" s="50"/>
      <c r="E45" s="109" t="s">
        <v>299</v>
      </c>
    </row>
    <row r="46" spans="1:13" x14ac:dyDescent="0.2">
      <c r="B46" s="106"/>
      <c r="C46" s="106" t="str">
        <f>IF(C43=0,"autofinancé",IF(C43&lt;0,"déficitaire","excédentaire"))</f>
        <v>excédentaire</v>
      </c>
      <c r="E46" s="62"/>
    </row>
    <row r="47" spans="1:13" x14ac:dyDescent="0.2">
      <c r="E47" s="62"/>
    </row>
    <row r="49" spans="1:3" x14ac:dyDescent="0.2">
      <c r="A49" s="136" t="s">
        <v>317</v>
      </c>
      <c r="B49" s="137"/>
      <c r="C49" s="138" t="e">
        <f>'2.DESCRIPTION FORMATION'!#REF!</f>
        <v>#REF!</v>
      </c>
    </row>
    <row r="51" spans="1:3" ht="16" thickBot="1" x14ac:dyDescent="0.25"/>
    <row r="52" spans="1:3" ht="57.75" customHeight="1" thickBot="1" x14ac:dyDescent="0.25">
      <c r="A52" s="448" t="s">
        <v>223</v>
      </c>
      <c r="B52" s="449"/>
      <c r="C52" s="32"/>
    </row>
  </sheetData>
  <sheetProtection algorithmName="SHA-512" hashValue="OBoTwMIVpRqFwZMarpogCaK2Q4O+uI11H/6N8shyIDo+8nYoAzLlka4LqCc5sAkkdCp0CDIVOzpiA772I4OuLg==" saltValue="zmrt7c4op672XMZ62jV0Dw==" spinCount="100000" sheet="1" objects="1" scenarios="1"/>
  <mergeCells count="38">
    <mergeCell ref="A15:A21"/>
    <mergeCell ref="A22:A24"/>
    <mergeCell ref="A8:B8"/>
    <mergeCell ref="C8:K8"/>
    <mergeCell ref="C5:F5"/>
    <mergeCell ref="G5:K5"/>
    <mergeCell ref="J31:M31"/>
    <mergeCell ref="C7:F7"/>
    <mergeCell ref="A1:K1"/>
    <mergeCell ref="C3:K3"/>
    <mergeCell ref="C4:F4"/>
    <mergeCell ref="G4:K4"/>
    <mergeCell ref="A2:B2"/>
    <mergeCell ref="C2:K2"/>
    <mergeCell ref="G7:K7"/>
    <mergeCell ref="J24:M24"/>
    <mergeCell ref="C9:K12"/>
    <mergeCell ref="J15:L18"/>
    <mergeCell ref="M3:P7"/>
    <mergeCell ref="M8:P13"/>
    <mergeCell ref="A13:K13"/>
    <mergeCell ref="A14:B14"/>
    <mergeCell ref="M1:P1"/>
    <mergeCell ref="K34:M34"/>
    <mergeCell ref="A52:B52"/>
    <mergeCell ref="C6:F6"/>
    <mergeCell ref="G6:K6"/>
    <mergeCell ref="A41:A42"/>
    <mergeCell ref="A36:A40"/>
    <mergeCell ref="A43:A44"/>
    <mergeCell ref="E41:G41"/>
    <mergeCell ref="A25:A29"/>
    <mergeCell ref="A31:B31"/>
    <mergeCell ref="C31:F31"/>
    <mergeCell ref="A32:B32"/>
    <mergeCell ref="C32:F32"/>
    <mergeCell ref="C34:C35"/>
    <mergeCell ref="F34:H34"/>
  </mergeCells>
  <conditionalFormatting sqref="C46 D36">
    <cfRule type="containsText" dxfId="14" priority="3" operator="containsText" text="déf">
      <formula>NOT(ISERROR(SEARCH("déf",C36)))</formula>
    </cfRule>
  </conditionalFormatting>
  <conditionalFormatting sqref="C46">
    <cfRule type="containsText" dxfId="13" priority="1" operator="containsText" text="excédentaire">
      <formula>NOT(ISERROR(SEARCH("excédentaire",C46)))</formula>
    </cfRule>
  </conditionalFormatting>
  <conditionalFormatting sqref="C31:F31">
    <cfRule type="cellIs" dxfId="12" priority="2" operator="lessThan">
      <formula>0</formula>
    </cfRule>
    <cfRule type="cellIs" dxfId="11" priority="6" operator="lessThan">
      <formula>15</formula>
    </cfRule>
    <cfRule type="cellIs" dxfId="10" priority="7" operator="greaterThan">
      <formula>15</formula>
    </cfRule>
  </conditionalFormatting>
  <conditionalFormatting sqref="D36 C46">
    <cfRule type="containsText" dxfId="9" priority="4" operator="containsText" text="jack">
      <formula>NOT(ISERROR(SEARCH("jack",C36)))</formula>
    </cfRule>
    <cfRule type="containsText" dxfId="8" priority="5" operator="containsText" text="autofi">
      <formula>NOT(ISERROR(SEARCH("autofi",C36)))</formula>
    </cfRule>
  </conditionalFormatting>
  <dataValidations disablePrompts="1" count="1">
    <dataValidation type="list" allowBlank="1" showInputMessage="1" showErrorMessage="1" sqref="C52" xr:uid="{00000000-0002-0000-0700-000000000000}">
      <formula1>"Favorable, Défavorable, Favorable avec réserve"</formula1>
    </dataValidation>
  </dataValidations>
  <pageMargins left="0.7" right="0.7" top="0.75" bottom="0.75" header="0.3" footer="0.3"/>
  <pageSetup paperSize="9" scale="46" orientation="portrait" r:id="rId1"/>
  <headerFooter>
    <oddHeader>&amp;L&amp;G</oddHead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10"/>
  <sheetViews>
    <sheetView zoomScale="90" zoomScaleNormal="90" workbookViewId="0">
      <selection activeCell="G11" sqref="G11"/>
    </sheetView>
  </sheetViews>
  <sheetFormatPr baseColWidth="10" defaultRowHeight="15" x14ac:dyDescent="0.2"/>
  <cols>
    <col min="1" max="1" width="62.6640625" customWidth="1"/>
    <col min="2" max="2" width="20.5" customWidth="1"/>
    <col min="3" max="3" width="16.83203125" customWidth="1"/>
    <col min="6" max="6" width="13" customWidth="1"/>
  </cols>
  <sheetData>
    <row r="1" spans="1:11" ht="19" x14ac:dyDescent="0.25">
      <c r="A1" s="535" t="s">
        <v>326</v>
      </c>
      <c r="B1" s="535"/>
      <c r="C1" s="535"/>
      <c r="D1" s="535"/>
      <c r="E1" s="535"/>
      <c r="F1" s="535"/>
      <c r="G1" s="535"/>
      <c r="H1" s="535"/>
      <c r="I1" s="535"/>
      <c r="J1" s="535"/>
      <c r="K1" s="535"/>
    </row>
    <row r="2" spans="1:11" ht="30" customHeight="1" x14ac:dyDescent="0.2">
      <c r="A2" s="533" t="s">
        <v>225</v>
      </c>
      <c r="B2" s="533"/>
      <c r="C2" s="533"/>
      <c r="D2" s="533"/>
      <c r="E2" s="533"/>
      <c r="F2" s="533"/>
      <c r="G2" s="533"/>
      <c r="H2" s="533"/>
      <c r="I2" s="533"/>
      <c r="J2" s="533"/>
      <c r="K2" s="533"/>
    </row>
    <row r="3" spans="1:11" ht="16" x14ac:dyDescent="0.2">
      <c r="A3" s="47" t="s">
        <v>174</v>
      </c>
      <c r="B3" s="12"/>
      <c r="C3" s="536" t="s">
        <v>433</v>
      </c>
      <c r="D3" s="536"/>
      <c r="E3" s="536" t="s">
        <v>434</v>
      </c>
      <c r="F3" s="536"/>
      <c r="G3" s="536"/>
      <c r="H3" s="536"/>
      <c r="I3" s="536"/>
      <c r="J3" s="536"/>
      <c r="K3" s="536"/>
    </row>
    <row r="4" spans="1:11" ht="16" x14ac:dyDescent="0.2">
      <c r="A4" s="47" t="s">
        <v>176</v>
      </c>
      <c r="B4" s="12"/>
      <c r="C4" s="536" t="s">
        <v>167</v>
      </c>
      <c r="D4" s="536"/>
      <c r="E4" s="536" t="s">
        <v>175</v>
      </c>
      <c r="F4" s="536"/>
      <c r="G4" s="536"/>
      <c r="H4" s="536"/>
      <c r="I4" s="536"/>
      <c r="J4" s="536"/>
      <c r="K4" s="536"/>
    </row>
    <row r="5" spans="1:11" ht="27.75" customHeight="1" x14ac:dyDescent="0.2">
      <c r="A5" s="47" t="s">
        <v>235</v>
      </c>
      <c r="B5" s="20"/>
      <c r="C5" s="536" t="s">
        <v>167</v>
      </c>
      <c r="D5" s="536"/>
      <c r="E5" s="538" t="s">
        <v>233</v>
      </c>
      <c r="F5" s="539"/>
      <c r="G5" s="539"/>
      <c r="H5" s="539"/>
      <c r="I5" s="539"/>
      <c r="J5" s="539"/>
      <c r="K5" s="540"/>
    </row>
    <row r="6" spans="1:11" ht="39.75" customHeight="1" x14ac:dyDescent="0.2">
      <c r="A6" s="48" t="s">
        <v>224</v>
      </c>
      <c r="B6" s="33"/>
      <c r="C6" s="537" t="s">
        <v>167</v>
      </c>
      <c r="D6" s="537"/>
      <c r="E6" s="538" t="s">
        <v>233</v>
      </c>
      <c r="F6" s="539"/>
      <c r="G6" s="539"/>
      <c r="H6" s="539"/>
      <c r="I6" s="539"/>
      <c r="J6" s="539"/>
      <c r="K6" s="540"/>
    </row>
    <row r="7" spans="1:11" ht="16" x14ac:dyDescent="0.2">
      <c r="A7" s="534" t="s">
        <v>178</v>
      </c>
      <c r="B7" s="534"/>
      <c r="C7" s="534"/>
      <c r="D7" s="534"/>
      <c r="E7" s="534"/>
      <c r="F7" s="534"/>
      <c r="G7" s="534"/>
      <c r="H7" s="534"/>
      <c r="I7" s="534"/>
      <c r="J7" s="534"/>
      <c r="K7" s="534"/>
    </row>
    <row r="8" spans="1:11" ht="30.75" customHeight="1" x14ac:dyDescent="0.2">
      <c r="A8" s="47" t="s">
        <v>9</v>
      </c>
      <c r="B8" s="20"/>
      <c r="C8" s="537" t="s">
        <v>167</v>
      </c>
      <c r="D8" s="537"/>
      <c r="E8" s="538" t="s">
        <v>233</v>
      </c>
      <c r="F8" s="539"/>
      <c r="G8" s="539"/>
      <c r="H8" s="539"/>
      <c r="I8" s="539"/>
      <c r="J8" s="539"/>
      <c r="K8" s="540"/>
    </row>
    <row r="9" spans="1:11" ht="34.5" customHeight="1" x14ac:dyDescent="0.2">
      <c r="A9" s="47" t="s">
        <v>232</v>
      </c>
      <c r="B9" s="20"/>
      <c r="C9" s="537" t="s">
        <v>167</v>
      </c>
      <c r="D9" s="537"/>
      <c r="E9" s="538" t="s">
        <v>233</v>
      </c>
      <c r="F9" s="539"/>
      <c r="G9" s="539"/>
      <c r="H9" s="539"/>
      <c r="I9" s="539"/>
      <c r="J9" s="539"/>
      <c r="K9" s="540"/>
    </row>
    <row r="10" spans="1:11" ht="17.25" customHeight="1" x14ac:dyDescent="0.2">
      <c r="A10" s="2" t="s">
        <v>226</v>
      </c>
    </row>
  </sheetData>
  <mergeCells count="15">
    <mergeCell ref="C8:D8"/>
    <mergeCell ref="C9:D9"/>
    <mergeCell ref="E8:K8"/>
    <mergeCell ref="E9:K9"/>
    <mergeCell ref="E5:K5"/>
    <mergeCell ref="E6:K6"/>
    <mergeCell ref="C5:D5"/>
    <mergeCell ref="A2:K2"/>
    <mergeCell ref="A7:K7"/>
    <mergeCell ref="A1:K1"/>
    <mergeCell ref="E3:K3"/>
    <mergeCell ref="E4:K4"/>
    <mergeCell ref="C3:D3"/>
    <mergeCell ref="C4:D4"/>
    <mergeCell ref="C6:D6"/>
  </mergeCells>
  <conditionalFormatting sqref="B4:C6">
    <cfRule type="expression" dxfId="7" priority="11" stopIfTrue="1">
      <formula>#REF!&lt;&gt;"Favorable"</formula>
    </cfRule>
  </conditionalFormatting>
  <conditionalFormatting sqref="B8:C9">
    <cfRule type="expression" dxfId="6" priority="5" stopIfTrue="1">
      <formula>#REF!&lt;&gt;"Favorable"</formula>
    </cfRule>
  </conditionalFormatting>
  <conditionalFormatting sqref="C3:C6">
    <cfRule type="expression" dxfId="5" priority="10">
      <formula>($B$20="Non")</formula>
    </cfRule>
  </conditionalFormatting>
  <conditionalFormatting sqref="C4:C6">
    <cfRule type="expression" dxfId="4" priority="9">
      <formula>($B$21="Non")</formula>
    </cfRule>
  </conditionalFormatting>
  <conditionalFormatting sqref="C8:C9">
    <cfRule type="expression" dxfId="3" priority="3">
      <formula>($B$21="Non")</formula>
    </cfRule>
    <cfRule type="expression" dxfId="2" priority="4">
      <formula>($B$20="Non")</formula>
    </cfRule>
  </conditionalFormatting>
  <conditionalFormatting sqref="E3:E6">
    <cfRule type="expression" dxfId="1" priority="6">
      <formula>($B$20="Non")</formula>
    </cfRule>
  </conditionalFormatting>
  <conditionalFormatting sqref="E8:E9">
    <cfRule type="expression" dxfId="0"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Données!$B$4:$B$6</xm:f>
          </x14:formula1>
          <xm:sqref>B5:B6 B9</xm:sqref>
        </x14:dataValidation>
        <x14:dataValidation type="list" allowBlank="1" showInputMessage="1" showErrorMessage="1" xr:uid="{00000000-0002-0000-0800-000001000000}">
          <x14:formula1>
            <xm:f>Données!$B$2:$B$3</xm:f>
          </x14:formula1>
          <xm:sqref>B3:B4</xm:sqref>
        </x14:dataValidation>
        <x14:dataValidation type="list" allowBlank="1" showInputMessage="1" showErrorMessage="1" xr:uid="{00000000-0002-0000-0800-000002000000}">
          <x14:formula1>
            <xm:f>Données!$B$5:$B$7</xm:f>
          </x14:formula1>
          <xm:sqref>B8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C20"/>
  <sheetViews>
    <sheetView zoomScale="90" zoomScaleNormal="90" workbookViewId="0">
      <selection activeCell="B38" sqref="B38"/>
    </sheetView>
  </sheetViews>
  <sheetFormatPr baseColWidth="10" defaultRowHeight="15" x14ac:dyDescent="0.2"/>
  <cols>
    <col min="1" max="1" width="58" customWidth="1"/>
    <col min="2" max="2" width="71.5" customWidth="1"/>
    <col min="3" max="3" width="37.5" customWidth="1"/>
  </cols>
  <sheetData>
    <row r="1" spans="1:3" ht="20" thickBot="1" x14ac:dyDescent="0.3">
      <c r="A1" s="349" t="s">
        <v>318</v>
      </c>
      <c r="B1" s="350"/>
      <c r="C1" s="350"/>
    </row>
    <row r="2" spans="1:3" ht="16" thickBot="1" x14ac:dyDescent="0.25">
      <c r="A2" s="369" t="s">
        <v>192</v>
      </c>
      <c r="B2" s="369"/>
      <c r="C2" s="369"/>
    </row>
    <row r="3" spans="1:3" ht="17" thickBot="1" x14ac:dyDescent="0.25">
      <c r="A3" s="541" t="s">
        <v>209</v>
      </c>
      <c r="B3" s="542"/>
      <c r="C3" s="543"/>
    </row>
    <row r="4" spans="1:3" ht="16" x14ac:dyDescent="0.2">
      <c r="A4" s="24"/>
      <c r="B4" s="24" t="s">
        <v>210</v>
      </c>
      <c r="C4" s="24" t="s">
        <v>211</v>
      </c>
    </row>
    <row r="5" spans="1:3" ht="16" x14ac:dyDescent="0.2">
      <c r="A5" s="25" t="s">
        <v>212</v>
      </c>
      <c r="B5" s="10"/>
      <c r="C5" s="11"/>
    </row>
    <row r="6" spans="1:3" ht="16" x14ac:dyDescent="0.2">
      <c r="A6" s="25" t="s">
        <v>213</v>
      </c>
      <c r="B6" s="26">
        <v>0</v>
      </c>
      <c r="C6" s="26">
        <v>0</v>
      </c>
    </row>
    <row r="7" spans="1:3" x14ac:dyDescent="0.2">
      <c r="A7" s="27" t="s">
        <v>214</v>
      </c>
      <c r="B7" s="28"/>
      <c r="C7" s="11"/>
    </row>
    <row r="8" spans="1:3" x14ac:dyDescent="0.2">
      <c r="A8" s="27" t="s">
        <v>215</v>
      </c>
      <c r="B8" s="28"/>
      <c r="C8" s="29"/>
    </row>
    <row r="9" spans="1:3" ht="16" x14ac:dyDescent="0.2">
      <c r="A9" s="25" t="s">
        <v>216</v>
      </c>
      <c r="B9" s="28"/>
      <c r="C9" s="29"/>
    </row>
    <row r="10" spans="1:3" ht="16" x14ac:dyDescent="0.2">
      <c r="A10" s="25" t="s">
        <v>217</v>
      </c>
      <c r="B10" s="28"/>
      <c r="C10" s="29"/>
    </row>
    <row r="11" spans="1:3" x14ac:dyDescent="0.2">
      <c r="A11" s="27" t="s">
        <v>218</v>
      </c>
      <c r="B11" s="28"/>
      <c r="C11" s="29"/>
    </row>
    <row r="12" spans="1:3" x14ac:dyDescent="0.2">
      <c r="A12" s="27" t="s">
        <v>245</v>
      </c>
      <c r="B12" s="28"/>
      <c r="C12" s="30"/>
    </row>
    <row r="13" spans="1:3" ht="16" x14ac:dyDescent="0.2">
      <c r="A13" s="25" t="s">
        <v>219</v>
      </c>
      <c r="B13" s="28"/>
      <c r="C13" s="30"/>
    </row>
    <row r="14" spans="1:3" ht="16" x14ac:dyDescent="0.2">
      <c r="A14" s="25" t="s">
        <v>220</v>
      </c>
      <c r="B14" s="28"/>
      <c r="C14" s="30"/>
    </row>
    <row r="15" spans="1:3" x14ac:dyDescent="0.2">
      <c r="A15" s="27" t="s">
        <v>221</v>
      </c>
      <c r="B15" s="28"/>
      <c r="C15" s="30"/>
    </row>
    <row r="19" spans="1:2" ht="16" thickBot="1" x14ac:dyDescent="0.25"/>
    <row r="20" spans="1:2" ht="65.25" customHeight="1" thickBot="1" x14ac:dyDescent="0.25">
      <c r="A20" s="31" t="s">
        <v>222</v>
      </c>
      <c r="B20" s="32"/>
    </row>
  </sheetData>
  <mergeCells count="3">
    <mergeCell ref="A1:C1"/>
    <mergeCell ref="A3:C3"/>
    <mergeCell ref="A2:C2"/>
  </mergeCells>
  <dataValidations count="1">
    <dataValidation type="list" allowBlank="1" showInputMessage="1" showErrorMessage="1" sqref="B20" xr:uid="{00000000-0002-0000-0900-000000000000}">
      <formula1>"Favorable, Défavorable, Favorable avec réserve"</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workbookViewId="0">
      <selection activeCell="B14" sqref="B14"/>
    </sheetView>
  </sheetViews>
  <sheetFormatPr baseColWidth="10" defaultRowHeight="15" x14ac:dyDescent="0.2"/>
  <cols>
    <col min="7" max="7" width="66.5" bestFit="1" customWidth="1"/>
    <col min="11" max="11" width="18.33203125" bestFit="1" customWidth="1"/>
  </cols>
  <sheetData>
    <row r="1" spans="1:12" x14ac:dyDescent="0.2">
      <c r="A1" t="s">
        <v>150</v>
      </c>
      <c r="D1" t="s">
        <v>151</v>
      </c>
      <c r="F1" t="s">
        <v>91</v>
      </c>
      <c r="G1" t="s">
        <v>92</v>
      </c>
      <c r="H1" t="s">
        <v>145</v>
      </c>
      <c r="I1" t="s">
        <v>152</v>
      </c>
      <c r="J1" t="s">
        <v>156</v>
      </c>
      <c r="K1" t="s">
        <v>163</v>
      </c>
      <c r="L1" t="s">
        <v>169</v>
      </c>
    </row>
    <row r="2" spans="1:12" x14ac:dyDescent="0.2">
      <c r="A2" t="s">
        <v>1</v>
      </c>
      <c r="B2" t="s">
        <v>5</v>
      </c>
      <c r="C2" t="s">
        <v>32</v>
      </c>
      <c r="D2" t="s">
        <v>44</v>
      </c>
      <c r="E2" t="s">
        <v>60</v>
      </c>
      <c r="F2" t="s">
        <v>84</v>
      </c>
      <c r="G2" t="s">
        <v>123</v>
      </c>
      <c r="H2" t="s">
        <v>146</v>
      </c>
      <c r="I2" t="s">
        <v>153</v>
      </c>
      <c r="J2" t="s">
        <v>161</v>
      </c>
      <c r="K2" t="s">
        <v>164</v>
      </c>
      <c r="L2" t="s">
        <v>168</v>
      </c>
    </row>
    <row r="3" spans="1:12" x14ac:dyDescent="0.2">
      <c r="A3" t="s">
        <v>2</v>
      </c>
      <c r="B3" t="s">
        <v>6</v>
      </c>
      <c r="C3" t="s">
        <v>33</v>
      </c>
      <c r="D3" t="s">
        <v>45</v>
      </c>
      <c r="E3" t="s">
        <v>61</v>
      </c>
      <c r="F3" t="s">
        <v>85</v>
      </c>
      <c r="G3" t="s">
        <v>124</v>
      </c>
      <c r="H3" t="s">
        <v>147</v>
      </c>
      <c r="I3" t="s">
        <v>154</v>
      </c>
      <c r="J3" t="s">
        <v>160</v>
      </c>
      <c r="K3" t="s">
        <v>165</v>
      </c>
      <c r="L3" t="s">
        <v>170</v>
      </c>
    </row>
    <row r="4" spans="1:12" x14ac:dyDescent="0.2">
      <c r="A4" t="s">
        <v>3</v>
      </c>
      <c r="D4" t="s">
        <v>46</v>
      </c>
      <c r="E4" t="s">
        <v>62</v>
      </c>
      <c r="F4" t="s">
        <v>86</v>
      </c>
      <c r="G4" t="s">
        <v>125</v>
      </c>
      <c r="H4" t="s">
        <v>148</v>
      </c>
      <c r="I4" t="s">
        <v>155</v>
      </c>
      <c r="J4" t="s">
        <v>157</v>
      </c>
      <c r="K4" t="s">
        <v>166</v>
      </c>
    </row>
    <row r="5" spans="1:12" x14ac:dyDescent="0.2">
      <c r="A5" t="s">
        <v>4</v>
      </c>
      <c r="B5" t="s">
        <v>7</v>
      </c>
      <c r="D5" t="s">
        <v>48</v>
      </c>
      <c r="E5" t="s">
        <v>63</v>
      </c>
      <c r="F5" t="s">
        <v>87</v>
      </c>
      <c r="G5" t="s">
        <v>128</v>
      </c>
      <c r="H5" t="s">
        <v>149</v>
      </c>
      <c r="J5" t="s">
        <v>158</v>
      </c>
    </row>
    <row r="6" spans="1:12" x14ac:dyDescent="0.2">
      <c r="B6" t="s">
        <v>8</v>
      </c>
      <c r="D6" t="s">
        <v>52</v>
      </c>
      <c r="E6" t="s">
        <v>64</v>
      </c>
      <c r="F6" t="s">
        <v>88</v>
      </c>
      <c r="G6" t="s">
        <v>137</v>
      </c>
      <c r="J6" t="s">
        <v>159</v>
      </c>
    </row>
    <row r="7" spans="1:12" x14ac:dyDescent="0.2">
      <c r="B7" t="s">
        <v>234</v>
      </c>
      <c r="D7" t="s">
        <v>53</v>
      </c>
      <c r="E7" t="s">
        <v>65</v>
      </c>
      <c r="F7" t="s">
        <v>89</v>
      </c>
      <c r="G7" t="s">
        <v>138</v>
      </c>
      <c r="J7" t="s">
        <v>162</v>
      </c>
    </row>
    <row r="8" spans="1:12" x14ac:dyDescent="0.2">
      <c r="D8" t="s">
        <v>56</v>
      </c>
      <c r="E8" t="s">
        <v>66</v>
      </c>
      <c r="F8" t="s">
        <v>90</v>
      </c>
      <c r="G8" t="s">
        <v>142</v>
      </c>
    </row>
    <row r="9" spans="1:12" x14ac:dyDescent="0.2">
      <c r="D9" t="s">
        <v>58</v>
      </c>
      <c r="G9" t="s">
        <v>143</v>
      </c>
    </row>
    <row r="10" spans="1:12" x14ac:dyDescent="0.2">
      <c r="D10" t="s">
        <v>49</v>
      </c>
      <c r="G10" t="s">
        <v>141</v>
      </c>
    </row>
    <row r="11" spans="1:12" x14ac:dyDescent="0.2">
      <c r="D11" t="s">
        <v>50</v>
      </c>
      <c r="G11" t="s">
        <v>129</v>
      </c>
    </row>
    <row r="12" spans="1:12" x14ac:dyDescent="0.2">
      <c r="D12" t="s">
        <v>47</v>
      </c>
      <c r="G12" t="s">
        <v>130</v>
      </c>
    </row>
    <row r="13" spans="1:12" x14ac:dyDescent="0.2">
      <c r="D13" t="s">
        <v>51</v>
      </c>
      <c r="G13" t="s">
        <v>131</v>
      </c>
    </row>
    <row r="14" spans="1:12" x14ac:dyDescent="0.2">
      <c r="D14" t="s">
        <v>54</v>
      </c>
      <c r="G14" t="s">
        <v>132</v>
      </c>
    </row>
    <row r="15" spans="1:12" x14ac:dyDescent="0.2">
      <c r="D15" t="s">
        <v>55</v>
      </c>
      <c r="G15" t="s">
        <v>133</v>
      </c>
    </row>
    <row r="16" spans="1:12" x14ac:dyDescent="0.2">
      <c r="D16" t="s">
        <v>57</v>
      </c>
      <c r="G16" t="s">
        <v>134</v>
      </c>
    </row>
    <row r="17" spans="4:7" x14ac:dyDescent="0.2">
      <c r="D17" t="s">
        <v>43</v>
      </c>
      <c r="G17" t="s">
        <v>100</v>
      </c>
    </row>
    <row r="18" spans="4:7" x14ac:dyDescent="0.2">
      <c r="D18" t="s">
        <v>59</v>
      </c>
      <c r="G18" t="s">
        <v>101</v>
      </c>
    </row>
    <row r="19" spans="4:7" x14ac:dyDescent="0.2">
      <c r="D19" t="s">
        <v>177</v>
      </c>
      <c r="G19" t="s">
        <v>102</v>
      </c>
    </row>
    <row r="20" spans="4:7" x14ac:dyDescent="0.2">
      <c r="G20" t="s">
        <v>103</v>
      </c>
    </row>
    <row r="21" spans="4:7" x14ac:dyDescent="0.2">
      <c r="G21" t="s">
        <v>104</v>
      </c>
    </row>
    <row r="22" spans="4:7" x14ac:dyDescent="0.2">
      <c r="G22" t="s">
        <v>106</v>
      </c>
    </row>
    <row r="23" spans="4:7" x14ac:dyDescent="0.2">
      <c r="G23" t="s">
        <v>107</v>
      </c>
    </row>
    <row r="24" spans="4:7" x14ac:dyDescent="0.2">
      <c r="G24" t="s">
        <v>108</v>
      </c>
    </row>
    <row r="25" spans="4:7" x14ac:dyDescent="0.2">
      <c r="G25" t="s">
        <v>109</v>
      </c>
    </row>
    <row r="26" spans="4:7" x14ac:dyDescent="0.2">
      <c r="G26" t="s">
        <v>111</v>
      </c>
    </row>
    <row r="27" spans="4:7" x14ac:dyDescent="0.2">
      <c r="G27" t="s">
        <v>112</v>
      </c>
    </row>
    <row r="28" spans="4:7" x14ac:dyDescent="0.2">
      <c r="G28" t="s">
        <v>113</v>
      </c>
    </row>
    <row r="29" spans="4:7" x14ac:dyDescent="0.2">
      <c r="G29" t="s">
        <v>114</v>
      </c>
    </row>
    <row r="30" spans="4:7" x14ac:dyDescent="0.2">
      <c r="G30" t="s">
        <v>115</v>
      </c>
    </row>
    <row r="31" spans="4:7" x14ac:dyDescent="0.2">
      <c r="G31" t="s">
        <v>116</v>
      </c>
    </row>
    <row r="32" spans="4:7" x14ac:dyDescent="0.2">
      <c r="G32" t="s">
        <v>117</v>
      </c>
    </row>
    <row r="33" spans="7:7" x14ac:dyDescent="0.2">
      <c r="G33" t="s">
        <v>118</v>
      </c>
    </row>
    <row r="34" spans="7:7" x14ac:dyDescent="0.2">
      <c r="G34" t="s">
        <v>119</v>
      </c>
    </row>
    <row r="35" spans="7:7" x14ac:dyDescent="0.2">
      <c r="G35" t="s">
        <v>120</v>
      </c>
    </row>
    <row r="36" spans="7:7" x14ac:dyDescent="0.2">
      <c r="G36" t="s">
        <v>93</v>
      </c>
    </row>
    <row r="37" spans="7:7" x14ac:dyDescent="0.2">
      <c r="G37" t="s">
        <v>94</v>
      </c>
    </row>
    <row r="38" spans="7:7" x14ac:dyDescent="0.2">
      <c r="G38" t="s">
        <v>96</v>
      </c>
    </row>
    <row r="39" spans="7:7" x14ac:dyDescent="0.2">
      <c r="G39" t="s">
        <v>97</v>
      </c>
    </row>
    <row r="40" spans="7:7" x14ac:dyDescent="0.2">
      <c r="G40" t="s">
        <v>99</v>
      </c>
    </row>
    <row r="41" spans="7:7" x14ac:dyDescent="0.2">
      <c r="G41" t="s">
        <v>135</v>
      </c>
    </row>
    <row r="42" spans="7:7" x14ac:dyDescent="0.2">
      <c r="G42" t="s">
        <v>127</v>
      </c>
    </row>
    <row r="43" spans="7:7" x14ac:dyDescent="0.2">
      <c r="G43" t="s">
        <v>126</v>
      </c>
    </row>
    <row r="44" spans="7:7" x14ac:dyDescent="0.2">
      <c r="G44" t="s">
        <v>95</v>
      </c>
    </row>
    <row r="45" spans="7:7" x14ac:dyDescent="0.2">
      <c r="G45" t="s">
        <v>98</v>
      </c>
    </row>
    <row r="46" spans="7:7" x14ac:dyDescent="0.2">
      <c r="G46" t="s">
        <v>105</v>
      </c>
    </row>
    <row r="47" spans="7:7" x14ac:dyDescent="0.2">
      <c r="G47" t="s">
        <v>110</v>
      </c>
    </row>
    <row r="48" spans="7:7" x14ac:dyDescent="0.2">
      <c r="G48" t="s">
        <v>121</v>
      </c>
    </row>
    <row r="49" spans="7:7" x14ac:dyDescent="0.2">
      <c r="G49" t="s">
        <v>122</v>
      </c>
    </row>
    <row r="50" spans="7:7" x14ac:dyDescent="0.2">
      <c r="G50" t="s">
        <v>136</v>
      </c>
    </row>
    <row r="51" spans="7:7" x14ac:dyDescent="0.2">
      <c r="G51" t="s">
        <v>139</v>
      </c>
    </row>
    <row r="52" spans="7:7" x14ac:dyDescent="0.2">
      <c r="G52" t="s">
        <v>140</v>
      </c>
    </row>
    <row r="53" spans="7:7" x14ac:dyDescent="0.2">
      <c r="G53" t="s">
        <v>144</v>
      </c>
    </row>
  </sheetData>
  <sortState xmlns:xlrd2="http://schemas.microsoft.com/office/spreadsheetml/2017/richdata2" ref="G2:G53">
    <sortCondition ref="G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Feuilles de calcul</vt:lpstr>
      </vt:variant>
      <vt:variant>
        <vt:i4>11</vt:i4>
      </vt:variant>
      <vt:variant>
        <vt:lpstr>Plages nommées</vt:lpstr>
      </vt:variant>
      <vt:variant>
        <vt:i4>3</vt:i4>
      </vt:variant>
    </vt:vector>
  </HeadingPairs>
  <TitlesOfParts>
    <vt:vector size="14" baseType="lpstr">
      <vt:lpstr>NOTICE</vt:lpstr>
      <vt:lpstr>1. NOTE PRESENTATION</vt:lpstr>
      <vt:lpstr>2.DESCRIPTION FORMATION</vt:lpstr>
      <vt:lpstr>3. ETUDE MARCHE PRIX</vt:lpstr>
      <vt:lpstr>4. EQUIPE PEDAGOGIQUE</vt:lpstr>
      <vt:lpstr>5. SELECTION</vt:lpstr>
      <vt:lpstr>6. MAQUETTE</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2025-03-31T12:18:26Z</dcterms:modified>
</cp:coreProperties>
</file>