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uriellafond/Desktop/"/>
    </mc:Choice>
  </mc:AlternateContent>
  <xr:revisionPtr revIDLastSave="0" documentId="13_ncr:1_{F7B0EC14-FACF-E64F-9B61-797D90ACD9BB}" xr6:coauthVersionLast="47" xr6:coauthVersionMax="47" xr10:uidLastSave="{00000000-0000-0000-0000-000000000000}"/>
  <bookViews>
    <workbookView xWindow="620" yWindow="900" windowWidth="33120" windowHeight="18440" firstSheet="6" activeTab="6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<sst xmlns="http://schemas.openxmlformats.org/spreadsheetml/2006/main" count="772" uniqueCount="319">
  <si>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</si>
  <si>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</si>
  <si>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</si>
  <si>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</si>
  <si>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</si>
  <si>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</si>
  <si>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</si>
  <si>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</si>
  <si>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</si>
  <si>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</si>
  <si>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</si>
  <si>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</si>
  <si>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</si>
  <si>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</si>
  <si>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</si>
  <si>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</si>
  <si>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</si>
  <si>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</si>
  <si>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</si>
  <si>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</si>
  <si>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</si>
  <si>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</si>
  <si>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</si>
  <si>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</si>
  <si>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</si>
  <si>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</si>
  <si>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</si>
  <si>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</si>
  <si>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</si>
  <si>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</si>
  <si>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</si>
  <si>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</si>
  <si>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</si>
  <si>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</si>
  <si>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</si>
  <si>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</si>
  <si>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</si>
  <si>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</si>
  <si>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</si>
  <si>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</si>
  <si>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</si>
  <si>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</si>
  <si>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</si>
  <si>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</si>
  <si>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</si>
  <si>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</si>
  <si>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</si>
  <si>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</si>
  <si>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</si>
  <si>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</si>
  <si>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</si>
  <si>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</si>
  <si>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</si>
  <si>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</si>
  <si>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</si>
  <si>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</si>
  <si>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</si>
  <si>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</si>
  <si>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</si>
  <si>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</si>
  <si>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</si>
  <si>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</si>
  <si>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</si>
  <si>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</si>
  <si>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</si>
  <si>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</si>
  <si>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</si>
  <si>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</si>
  <si>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</si>
  <si>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</si>
  <si>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</si>
  <si>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</si>
  <si>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</si>
  <si>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</si>
  <si>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</si>
  <si>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</si>
  <si>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</si>
  <si>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</si>
  <si>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</si>
  <si>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</si>
  <si>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</si>
  <si>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</si>
  <si>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</si>
  <si>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</si>
  <si>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</si>
  <si>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</si>
  <si>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</si>
  <si>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</si>
  <si>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</si>
  <si>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</si>
  <si>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</si>
  <si>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</si>
  <si>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</si>
  <si>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</si>
  <si>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</si>
  <si>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</si>
  <si>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</si>
  <si>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</si>
  <si>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</si>
  <si>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</si>
  <si>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</si>
  <si>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</si>
  <si>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</si>
  <si>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</si>
  <si>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</si>
  <si>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</si>
  <si>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</si>
  <si>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</si>
  <si>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</si>
  <si>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</si>
  <si>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</si>
  <si>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</si>
  <si>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</si>
  <si>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</si>
  <si>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</si>
  <si>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</si>
  <si>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</si>
  <si>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</si>
  <si>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</si>
  <si>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</si>
  <si>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</si>
  <si>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</si>
  <si>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</si>
  <si>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</si>
  <si>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</si>
  <si>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</si>
  <si>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</si>
  <si>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</si>
  <si>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</si>
  <si>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</si>
  <si>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</si>
  <si>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</si>
  <si>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</si>
  <si>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</si>
  <si>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</si>
  <si>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</si>
  <si>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</si>
  <si>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</si>
  <si>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</si>
  <si>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</si>
  <si>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</si>
  <si>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</si>
  <si>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</si>
  <si>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</si>
  <si>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</si>
  <si>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</si>
  <si>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</si>
  <si>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</si>
  <si>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</si>
  <si>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</si>
  <si>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</si>
  <si>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</si>
  <si>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</si>
  <si>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</si>
  <si>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</si>
  <si>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</si>
  <si>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</si>
  <si>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</si>
  <si>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</si>
  <si>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</si>
  <si>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</si>
  <si>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</si>
  <si>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</si>
  <si>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</si>
  <si>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</si>
  <si>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</si>
  <si>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</si>
  <si>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</si>
  <si>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</si>
  <si>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</si>
  <si>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</si>
  <si>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</si>
  <si>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</si>
  <si>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</si>
  <si>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</si>
  <si>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</si>
  <si>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</si>
  <si>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</si>
  <si>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</si>
  <si>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</si>
  <si>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</si>
  <si>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</si>
  <si>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</si>
  <si>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</si>
  <si>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</si>
  <si>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</si>
  <si>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</si>
  <si>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</si>
  <si>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</si>
  <si>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</si>
  <si>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</si>
  <si>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</si>
  <si>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</si>
  <si>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</si>
  <si>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</si>
  <si>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</si>
  <si>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</si>
  <si>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</si>
  <si>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</si>
  <si>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Parcours spécialisé Etudes en danse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</si>
  <si>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</si>
  <si>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</si>
  <si>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</si>
  <si>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</si>
  <si>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</si>
  <si>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10/20 minimum à la moyenne des ECUE, ECUE compensables entre eux / Seconde chance : multiplier par 2 la meilleure des notes</t>
  </si>
  <si>
    <t>Obtention du Semestre</t>
  </si>
  <si>
    <t>Obtention des 5 UE, UE non compensables entre elles</t>
  </si>
  <si>
    <t>Obtention de l'Année</t>
  </si>
  <si>
    <t>Obtention des 10 UE, semestres non compensables</t>
  </si>
  <si>
    <t>Note éliminatoire/ Note seuil</t>
  </si>
  <si>
    <t>non</t>
  </si>
  <si>
    <t>REDOUBLEMENT</t>
  </si>
  <si>
    <t>possible sur accord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</si>
  <si>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</si>
  <si>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</si>
  <si>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</si>
  <si>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</si>
  <si>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</si>
  <si>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</si>
  <si>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</si>
  <si>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</si>
  <si>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</si>
  <si>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</si>
  <si>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</si>
  <si>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</si>
  <si>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</si>
  <si>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</si>
  <si>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</si>
  <si>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</si>
  <si>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</si>
  <si>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</si>
  <si>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</si>
  <si>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</si>
  <si>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</si>
  <si>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</si>
  <si>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</si>
  <si>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</si>
  <si>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</si>
  <si>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</si>
  <si>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</si>
  <si>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</si>
  <si>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</si>
  <si>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</si>
  <si>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</si>
  <si>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</si>
  <si>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</si>
  <si>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Savoirs du corps</t>
  </si>
  <si>
    <t>1.1</t>
  </si>
  <si>
    <t xml:space="preserve">Anthropologie de la danse  </t>
  </si>
  <si>
    <t>Mutualisé avec SHAE, L3, S1</t>
  </si>
  <si>
    <t>1.2</t>
  </si>
  <si>
    <t xml:space="preserve">Analyse du mouvement </t>
  </si>
  <si>
    <t xml:space="preserve"> Trasnmission en danse</t>
  </si>
  <si>
    <t>2.1</t>
  </si>
  <si>
    <t>Transmission des pratiques corporelles</t>
  </si>
  <si>
    <t>2.2</t>
  </si>
  <si>
    <t xml:space="preserve">Notation chorégraphique </t>
  </si>
  <si>
    <t>Théories en studio</t>
  </si>
  <si>
    <t>3.1</t>
  </si>
  <si>
    <t xml:space="preserve">Histoire de la danse   </t>
  </si>
  <si>
    <t>3.2</t>
  </si>
  <si>
    <t xml:space="preserve">Pratique </t>
  </si>
  <si>
    <t xml:space="preserve">Outils professionnels </t>
  </si>
  <si>
    <t>Stage et élaboration du projet professionnel</t>
  </si>
  <si>
    <t xml:space="preserve">Production scénique </t>
  </si>
  <si>
    <t>Cours assuré par un.e professionnel.le</t>
  </si>
  <si>
    <t xml:space="preserve"> Projet de création encadré L2/L3 danse</t>
  </si>
  <si>
    <t xml:space="preserve"> ADS Parcours "Etudes en danse", L2, S1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</si>
  <si>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</si>
  <si>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</si>
  <si>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</si>
  <si>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</si>
  <si>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</si>
  <si>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</si>
  <si>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</si>
  <si>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</si>
  <si>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</si>
  <si>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</si>
  <si>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</si>
  <si>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</si>
  <si>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</si>
  <si>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</si>
  <si>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</si>
  <si>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</si>
  <si>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</si>
  <si>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</si>
  <si>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</si>
  <si>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</si>
  <si>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</si>
  <si>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</si>
  <si>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</si>
  <si>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</si>
  <si>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</si>
  <si>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</si>
  <si>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</si>
  <si>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</si>
  <si>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</t>
  </si>
  <si>
    <t>2nde chance : multiplier par 2 la meilleure des notes</t>
  </si>
  <si>
    <t>2nde chance : moyenne des 6 notes avec coefficient 2 à la meilleure des 6 notes</t>
  </si>
  <si>
    <t>ECUE porté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</si>
  <si>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</si>
  <si>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</si>
  <si>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</si>
  <si>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</si>
  <si>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</si>
  <si>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Théories du corps</t>
  </si>
  <si>
    <t>Outils d'analyse</t>
  </si>
  <si>
    <t>Analyse des pratiques et des œuvres chorégraphiques</t>
  </si>
  <si>
    <t xml:space="preserve"> Théories en studio</t>
  </si>
  <si>
    <t xml:space="preserve"> Education artistique et culturelle</t>
  </si>
  <si>
    <t xml:space="preserve"> Outils professionnels</t>
  </si>
  <si>
    <t>4.1</t>
  </si>
  <si>
    <t>Stage et dossier de fin d'études</t>
  </si>
  <si>
    <t>4.2</t>
  </si>
  <si>
    <t>4.3</t>
  </si>
  <si>
    <t>Projet de création encadré L2/L3 danse</t>
  </si>
  <si>
    <t xml:space="preserve"> ADS Parcours "Etudes en danse", L2, S2</t>
  </si>
  <si>
    <t>Recalcul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</si>
</sst>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 (Corps)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6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 ht="15.95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ht="15.95">
      <c r="A27" s="41" t="s">
        <v>120</v>
      </c>
      <c r="J27" s="1" t="s">
        <v>62</v>
      </c>
      <c r="K27" s="1" t="s">
        <v>121</v>
      </c>
      <c r="L27" s="1"/>
    </row>
    <row r="28" spans="1:12" ht="15.95">
      <c r="A28" s="41" t="s">
        <v>122</v>
      </c>
      <c r="J28" s="1" t="s">
        <v>70</v>
      </c>
      <c r="K28" s="1" t="s">
        <v>123</v>
      </c>
      <c r="L28" s="1"/>
    </row>
    <row r="29" spans="1:12" ht="15.95">
      <c r="A29" s="41" t="s">
        <v>124</v>
      </c>
      <c r="J29" s="1" t="s">
        <v>76</v>
      </c>
      <c r="K29" s="1" t="s">
        <v>125</v>
      </c>
      <c r="L29" s="1"/>
    </row>
    <row r="30" spans="1:12" ht="15.95">
      <c r="A30" s="41" t="s">
        <v>126</v>
      </c>
      <c r="J30" s="1" t="s">
        <v>81</v>
      </c>
      <c r="K30" s="1" t="s">
        <v>127</v>
      </c>
      <c r="L30" s="1"/>
    </row>
    <row r="31" spans="1:12" ht="15.95">
      <c r="A31" s="41" t="s">
        <v>128</v>
      </c>
      <c r="J31" s="1" t="s">
        <v>87</v>
      </c>
      <c r="K31" s="1" t="s">
        <v>129</v>
      </c>
      <c r="L31" s="1"/>
    </row>
    <row r="32" spans="1:12" ht="15.95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ht="15.95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5.95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ht="15.95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ht="15.95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ht="15.95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ht="15.95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ht="15.95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ht="15.95">
      <c r="A42" s="41" t="s">
        <v>141</v>
      </c>
      <c r="J42" s="1" t="s">
        <v>98</v>
      </c>
      <c r="K42" s="1" t="s">
        <v>71</v>
      </c>
      <c r="L42" s="1"/>
    </row>
    <row r="43" spans="1:12" ht="15.95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ht="15.95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ht="15.95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15.95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ht="15.95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ht="15.95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ht="15.95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ht="15.95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ht="15.95">
      <c r="A53" s="41" t="s">
        <v>152</v>
      </c>
    </row>
    <row r="54" spans="1:12" ht="15.95">
      <c r="A54" s="41" t="s">
        <v>153</v>
      </c>
    </row>
    <row r="55" spans="1:12" ht="15.95">
      <c r="A55" s="41" t="s">
        <v>154</v>
      </c>
    </row>
    <row r="56" spans="1:12" ht="15.95">
      <c r="A56" s="41" t="s">
        <v>155</v>
      </c>
    </row>
    <row r="57" spans="1:12" ht="15.95">
      <c r="A57" s="41" t="s">
        <v>156</v>
      </c>
    </row>
    <row r="58" spans="1:12" ht="15.95">
      <c r="A58" s="41" t="s">
        <v>157</v>
      </c>
    </row>
    <row r="59" spans="1:12" ht="15.95">
      <c r="A59" s="41" t="s">
        <v>158</v>
      </c>
    </row>
    <row r="60" spans="1:12" ht="15.95">
      <c r="A60" s="41" t="s">
        <v>159</v>
      </c>
    </row>
    <row r="61" spans="1:12" ht="15.95">
      <c r="A61" s="41" t="s">
        <v>160</v>
      </c>
    </row>
    <row r="62" spans="1:12" ht="15.95">
      <c r="A62" s="41" t="s">
        <v>161</v>
      </c>
    </row>
    <row r="63" spans="1:12" ht="15.95">
      <c r="A63" s="41" t="s">
        <v>162</v>
      </c>
    </row>
    <row r="64" spans="1:12" ht="15.95">
      <c r="A64" s="41" t="s">
        <v>163</v>
      </c>
    </row>
    <row r="65" spans="1:1" ht="15.95">
      <c r="A65" s="41" t="s">
        <v>164</v>
      </c>
    </row>
    <row r="66" spans="1:1" ht="15.95">
      <c r="A66" s="41" t="s">
        <v>165</v>
      </c>
    </row>
    <row r="67" spans="1:1" ht="15.95">
      <c r="A67" s="41" t="s">
        <v>166</v>
      </c>
    </row>
    <row r="68" spans="1:1" ht="15.95">
      <c r="A68" s="41" t="s">
        <v>167</v>
      </c>
    </row>
    <row r="69" spans="1:1" ht="15.95">
      <c r="A69" s="41" t="s">
        <v>168</v>
      </c>
    </row>
    <row r="70" spans="1:1" ht="15.95">
      <c r="A70" s="41" t="s">
        <v>169</v>
      </c>
    </row>
    <row r="71" spans="1:1" ht="15.95">
      <c r="A71" s="41" t="s">
        <v>170</v>
      </c>
    </row>
    <row r="72" spans="1:1" ht="15.95">
      <c r="A72" s="41" t="s">
        <v>171</v>
      </c>
    </row>
    <row r="73" spans="1:1" ht="15.95">
      <c r="A73" s="41" t="s">
        <v>172</v>
      </c>
    </row>
    <row r="74" spans="1:1" ht="15.95">
      <c r="A74" s="41" t="s">
        <v>173</v>
      </c>
    </row>
    <row r="75" spans="1:1" ht="15.95">
      <c r="A75" s="41" t="s">
        <v>174</v>
      </c>
    </row>
    <row r="76" spans="1:1" ht="15.95">
      <c r="A76" s="41" t="s">
        <v>175</v>
      </c>
    </row>
    <row r="77" spans="1:1" ht="15.95">
      <c r="A77" s="41" t="s">
        <v>176</v>
      </c>
    </row>
    <row r="78" spans="1:1" ht="15.95">
      <c r="A78" s="41" t="s">
        <v>177</v>
      </c>
    </row>
    <row r="79" spans="1:1" ht="15.95">
      <c r="A79" s="41" t="s">
        <v>178</v>
      </c>
    </row>
    <row r="80" spans="1:1" ht="15.95">
      <c r="A80" s="41" t="s">
        <v>179</v>
      </c>
    </row>
    <row r="81" spans="1:1" ht="15.95">
      <c r="A81" s="41" t="s">
        <v>180</v>
      </c>
    </row>
    <row r="82" spans="1:1" ht="15.95">
      <c r="A82" s="41" t="s">
        <v>181</v>
      </c>
    </row>
    <row r="83" spans="1:1" ht="15.95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71" t="s">
        <v>183</v>
      </c>
      <c r="B1" s="71"/>
      <c r="C1" s="71"/>
      <c r="D1" s="71"/>
      <c r="E1" s="71"/>
      <c r="F1" s="71"/>
      <c r="O1" s="65" t="s">
        <v>184</v>
      </c>
      <c r="P1" s="65"/>
    </row>
    <row r="2" spans="1:16">
      <c r="A2" s="71"/>
      <c r="B2" s="71"/>
      <c r="C2" s="71"/>
      <c r="D2" s="71"/>
      <c r="E2" s="71"/>
      <c r="F2" s="71"/>
      <c r="O2" s="65"/>
      <c r="P2" s="65"/>
    </row>
    <row r="3" spans="1:16">
      <c r="A3" s="65" t="s">
        <v>185</v>
      </c>
      <c r="B3" s="65"/>
      <c r="C3" s="65"/>
      <c r="D3" s="65" t="s">
        <v>186</v>
      </c>
      <c r="E3" s="65"/>
      <c r="F3" s="65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90</v>
      </c>
      <c r="B5" s="10">
        <f>SUM('S5 Maquette'!J19:J300)</f>
        <v>120</v>
      </c>
      <c r="C5" s="10">
        <f>SUM('S5 Maquette'!K19:K300)</f>
        <v>0</v>
      </c>
      <c r="D5" s="10">
        <f>SUM(P4:P291)</f>
        <v>90</v>
      </c>
      <c r="E5" s="10">
        <f>SUM('S6 Maquette'!J19:J300)</f>
        <v>120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>
      <c r="A6" s="65" t="s">
        <v>189</v>
      </c>
      <c r="B6" s="65"/>
      <c r="C6" s="65"/>
      <c r="D6" s="65" t="s">
        <v>189</v>
      </c>
      <c r="E6" s="65"/>
      <c r="F6" s="65"/>
      <c r="O6" s="10">
        <f>'S5 Maquette'!I21*1.5</f>
        <v>0</v>
      </c>
      <c r="P6" s="10">
        <f>'S6 Maquette'!I21*1.5</f>
        <v>0</v>
      </c>
    </row>
    <row r="7" spans="1:16">
      <c r="A7" s="65">
        <f>SUM(A5,B5,C5)</f>
        <v>210</v>
      </c>
      <c r="B7" s="65"/>
      <c r="C7" s="65"/>
      <c r="D7" s="65">
        <f>SUM(D5,E5,F5)</f>
        <v>210</v>
      </c>
      <c r="E7" s="65"/>
      <c r="F7" s="65"/>
      <c r="O7" s="10">
        <f>'S5 Maquette'!I22*1.5</f>
        <v>0</v>
      </c>
      <c r="P7" s="10">
        <f>'S6 Maquette'!I22*1.5</f>
        <v>0</v>
      </c>
    </row>
    <row r="8" spans="1:16">
      <c r="A8" s="65" t="s">
        <v>189</v>
      </c>
      <c r="B8" s="65"/>
      <c r="C8" s="65"/>
      <c r="D8" s="65"/>
      <c r="E8" s="65"/>
      <c r="F8" s="65"/>
      <c r="O8" s="10">
        <f>'S5 Maquette'!I23*1.5</f>
        <v>0</v>
      </c>
      <c r="P8" s="10">
        <f>'S6 Maquette'!I23*1.5</f>
        <v>0</v>
      </c>
    </row>
    <row r="9" spans="1:16">
      <c r="A9" s="65"/>
      <c r="B9" s="65"/>
      <c r="C9" s="65"/>
      <c r="D9" s="65"/>
      <c r="E9" s="65"/>
      <c r="F9" s="65"/>
      <c r="O9" s="10">
        <f>'S5 Maquette'!I24*1.5</f>
        <v>0</v>
      </c>
      <c r="P9" s="10">
        <f>'S6 Maquette'!I24*1.5</f>
        <v>0</v>
      </c>
    </row>
    <row r="10" spans="1:16">
      <c r="A10" s="65">
        <f>SUM(A7,D7)</f>
        <v>420</v>
      </c>
      <c r="B10" s="65"/>
      <c r="C10" s="65"/>
      <c r="D10" s="65"/>
      <c r="E10" s="65"/>
      <c r="F10" s="65"/>
      <c r="O10" s="10">
        <f>'S5 Maquette'!I25*1.5</f>
        <v>0</v>
      </c>
      <c r="P10" s="10">
        <f>'S6 Maquette'!I25*1.5</f>
        <v>0</v>
      </c>
    </row>
    <row r="11" spans="1:16">
      <c r="A11" s="65"/>
      <c r="B11" s="65"/>
      <c r="C11" s="65"/>
      <c r="D11" s="65"/>
      <c r="E11" s="65"/>
      <c r="F11" s="65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30</v>
      </c>
      <c r="P13" s="10">
        <f>'S6 Maquette'!I28*1.5</f>
        <v>30</v>
      </c>
    </row>
    <row r="14" spans="1:16">
      <c r="A14" s="66" t="s">
        <v>190</v>
      </c>
      <c r="B14" s="66"/>
      <c r="C14" s="66"/>
      <c r="D14" s="66"/>
      <c r="E14" s="66"/>
      <c r="F14" s="66"/>
      <c r="H14" s="67" t="s">
        <v>191</v>
      </c>
      <c r="I14" s="67"/>
      <c r="J14" s="67"/>
      <c r="K14" s="67"/>
      <c r="L14" s="67"/>
      <c r="M14" s="67"/>
      <c r="O14" s="10">
        <f>'S5 Maquette'!I29*1.5</f>
        <v>0</v>
      </c>
      <c r="P14" s="10">
        <f>'S6 Maquette'!I29*1.5</f>
        <v>0</v>
      </c>
    </row>
    <row r="15" spans="1:16">
      <c r="A15" s="66"/>
      <c r="B15" s="66"/>
      <c r="C15" s="66"/>
      <c r="D15" s="66"/>
      <c r="E15" s="66"/>
      <c r="F15" s="66"/>
      <c r="H15" s="67"/>
      <c r="I15" s="67"/>
      <c r="J15" s="67"/>
      <c r="K15" s="67"/>
      <c r="L15" s="67"/>
      <c r="M15" s="67"/>
      <c r="O15" s="10">
        <f>'S5 Maquette'!I30*1.5</f>
        <v>0</v>
      </c>
      <c r="P15" s="10">
        <f>'S6 Maquette'!I30*1.5</f>
        <v>0</v>
      </c>
    </row>
    <row r="16" spans="1:16">
      <c r="A16" s="65" t="s">
        <v>185</v>
      </c>
      <c r="B16" s="65"/>
      <c r="C16" s="65"/>
      <c r="D16" s="68" t="s">
        <v>186</v>
      </c>
      <c r="E16" s="69"/>
      <c r="F16" s="70"/>
      <c r="H16" s="65" t="s">
        <v>185</v>
      </c>
      <c r="I16" s="65"/>
      <c r="J16" s="65"/>
      <c r="K16" s="65" t="s">
        <v>186</v>
      </c>
      <c r="L16" s="65"/>
      <c r="M16" s="65"/>
      <c r="O16" s="10">
        <f>'S5 Maquette'!I31*1.5</f>
        <v>30</v>
      </c>
      <c r="P16" s="10">
        <f>'S6 Maquette'!I31*1.5</f>
        <v>30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0</v>
      </c>
    </row>
    <row r="18" spans="1:16">
      <c r="A18" s="10">
        <f t="shared" ref="A18:F18" si="0">A5-H18</f>
        <v>90</v>
      </c>
      <c r="B18" s="10">
        <f t="shared" si="0"/>
        <v>108</v>
      </c>
      <c r="C18" s="10">
        <f t="shared" si="0"/>
        <v>0</v>
      </c>
      <c r="D18" s="10">
        <f t="shared" si="0"/>
        <v>90</v>
      </c>
      <c r="E18" s="10">
        <f t="shared" si="0"/>
        <v>108</v>
      </c>
      <c r="F18" s="10">
        <f t="shared" ca="1" si="0"/>
        <v>0</v>
      </c>
      <c r="H18" s="10">
        <f>SUMIF('S5 Maquette'!M19:M300,"Portée",'S5 Maquette'!I19:I300)*1.5</f>
        <v>0</v>
      </c>
      <c r="I18" s="10">
        <f>SUMIF('S5 Maquette'!M19:M300,"Portée",'S5 Maquette'!J19:J300)</f>
        <v>12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12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>
      <c r="A19" s="65" t="s">
        <v>189</v>
      </c>
      <c r="B19" s="65"/>
      <c r="C19" s="65"/>
      <c r="D19" s="65" t="s">
        <v>189</v>
      </c>
      <c r="E19" s="65"/>
      <c r="F19" s="65"/>
      <c r="O19" s="10">
        <f>'S5 Maquette'!I34*1.5</f>
        <v>30</v>
      </c>
      <c r="P19" s="10">
        <f>'S6 Maquette'!I34*1.5</f>
        <v>30</v>
      </c>
    </row>
    <row r="20" spans="1:16">
      <c r="A20" s="65">
        <f>SUM(A18,B18,C18)</f>
        <v>198</v>
      </c>
      <c r="B20" s="65"/>
      <c r="C20" s="65"/>
      <c r="D20" s="65">
        <f ca="1">SUM(D18,E18,F18)</f>
        <v>198</v>
      </c>
      <c r="E20" s="65"/>
      <c r="F20" s="65"/>
      <c r="O20" s="10">
        <f>'S5 Maquette'!I35*1.5</f>
        <v>0</v>
      </c>
      <c r="P20" s="10">
        <f>'S6 Maquette'!I35*1.5</f>
        <v>0</v>
      </c>
    </row>
    <row r="21" spans="1:16">
      <c r="A21" s="65" t="s">
        <v>189</v>
      </c>
      <c r="B21" s="65"/>
      <c r="C21" s="65"/>
      <c r="D21" s="65"/>
      <c r="E21" s="65"/>
      <c r="F21" s="65"/>
      <c r="O21" s="10">
        <f>'S5 Maquette'!I36*1.5</f>
        <v>0</v>
      </c>
      <c r="P21" s="10">
        <f>'S6 Maquette'!I36*1.5</f>
        <v>0</v>
      </c>
    </row>
    <row r="22" spans="1:16" ht="30" customHeight="1">
      <c r="A22" s="65">
        <f ca="1">SUM(A20,D20)</f>
        <v>396</v>
      </c>
      <c r="B22" s="65"/>
      <c r="C22" s="65"/>
      <c r="D22" s="65"/>
      <c r="E22" s="65"/>
      <c r="F22" s="65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0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18" zoomScale="141" zoomScaleNormal="141" workbookViewId="0">
      <selection activeCell="A21" sqref="A21:D23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83" t="s">
        <v>192</v>
      </c>
      <c r="B1" s="83"/>
      <c r="C1" s="83"/>
      <c r="D1" s="8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65" t="s">
        <v>44</v>
      </c>
      <c r="C4" s="65"/>
      <c r="D4" s="6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/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90" t="s">
        <v>197</v>
      </c>
      <c r="B8" s="90"/>
      <c r="C8" s="90"/>
      <c r="D8" s="9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91" t="s">
        <v>199</v>
      </c>
      <c r="C9" s="91"/>
      <c r="D9" s="9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82" t="s">
        <v>200</v>
      </c>
      <c r="B11" s="82"/>
      <c r="C11" s="82" t="s">
        <v>201</v>
      </c>
      <c r="D11" s="8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82"/>
      <c r="B12" s="82"/>
      <c r="C12" s="82"/>
      <c r="D12" s="8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82">
        <f>Calcul!A10</f>
        <v>420</v>
      </c>
      <c r="B13" s="82"/>
      <c r="C13" s="82">
        <f ca="1">Calcul!A22</f>
        <v>396</v>
      </c>
      <c r="D13" s="8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82"/>
      <c r="B14" s="82"/>
      <c r="C14" s="82"/>
      <c r="D14" s="8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89" t="s">
        <v>202</v>
      </c>
      <c r="B18" s="89"/>
      <c r="C18" s="89"/>
      <c r="D18" s="8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85" t="s">
        <v>204</v>
      </c>
      <c r="B20" s="86"/>
      <c r="C20" s="86"/>
      <c r="D20" s="8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81" t="s">
        <v>205</v>
      </c>
      <c r="B21" s="81"/>
      <c r="C21" s="81"/>
      <c r="D21" s="8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81"/>
      <c r="B22" s="81"/>
      <c r="C22" s="81"/>
      <c r="D22" s="8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81"/>
      <c r="B23" s="81"/>
      <c r="C23" s="81"/>
      <c r="D23" s="8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85" t="s">
        <v>206</v>
      </c>
      <c r="B24" s="86"/>
      <c r="C24" s="86"/>
      <c r="D24" s="8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72" t="s">
        <v>207</v>
      </c>
      <c r="B25" s="73"/>
      <c r="C25" s="73"/>
      <c r="D25" s="7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75"/>
      <c r="B26" s="76"/>
      <c r="C26" s="76"/>
      <c r="D26" s="7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78"/>
      <c r="B27" s="79"/>
      <c r="C27" s="79"/>
      <c r="D27" s="8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85" t="s">
        <v>208</v>
      </c>
      <c r="B28" s="86"/>
      <c r="C28" s="86"/>
      <c r="D28" s="8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81" t="s">
        <v>209</v>
      </c>
      <c r="B29" s="81"/>
      <c r="C29" s="81"/>
      <c r="D29" s="8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81"/>
      <c r="B30" s="81"/>
      <c r="C30" s="81"/>
      <c r="D30" s="8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1"/>
      <c r="B31" s="81"/>
      <c r="C31" s="81"/>
      <c r="D31" s="8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85" t="s">
        <v>210</v>
      </c>
      <c r="B32" s="86"/>
      <c r="C32" s="86"/>
      <c r="D32" s="8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81" t="s">
        <v>211</v>
      </c>
      <c r="B33" s="81"/>
      <c r="C33" s="81"/>
      <c r="D33" s="8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81"/>
      <c r="B34" s="81"/>
      <c r="C34" s="81"/>
      <c r="D34" s="8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81"/>
      <c r="B35" s="81"/>
      <c r="C35" s="81"/>
      <c r="D35" s="8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89" t="s">
        <v>212</v>
      </c>
      <c r="B36" s="89"/>
      <c r="C36" s="89"/>
      <c r="D36" s="8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81" t="s">
        <v>213</v>
      </c>
      <c r="B37" s="81"/>
      <c r="C37" s="81"/>
      <c r="D37" s="8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81"/>
      <c r="B38" s="81"/>
      <c r="C38" s="81"/>
      <c r="D38" s="8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88" t="s">
        <v>214</v>
      </c>
      <c r="B39" s="88"/>
      <c r="C39" s="88"/>
      <c r="D39" s="8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4" t="s">
        <v>215</v>
      </c>
      <c r="B40" s="84"/>
      <c r="C40" s="84"/>
      <c r="D40" s="8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4" t="s">
        <v>216</v>
      </c>
      <c r="B41" s="84"/>
      <c r="C41" s="84"/>
      <c r="D41" s="8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62" priority="2">
      <formula>$B2="Licence"</formula>
    </cfRule>
  </conditionalFormatting>
  <conditionalFormatting sqref="C5">
    <cfRule type="expression" dxfId="61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8" zoomScale="75" zoomScaleNormal="75" workbookViewId="0">
      <selection activeCell="H29" sqref="H29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0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0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0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0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0" ht="18" customHeight="1">
      <c r="A7" s="93" t="s">
        <v>217</v>
      </c>
      <c r="B7" s="96" t="str">
        <f>'Fiche Générale'!B3</f>
        <v>Portail_LLAC</v>
      </c>
      <c r="C7" s="93" t="s">
        <v>218</v>
      </c>
      <c r="D7" s="93"/>
      <c r="E7" s="95" t="str">
        <f>'Fiche Générale'!B4</f>
        <v>Arts du spectacle</v>
      </c>
      <c r="F7" s="96"/>
      <c r="G7" s="93" t="s">
        <v>219</v>
      </c>
      <c r="H7" s="113">
        <f>'Fiche Générale'!B5</f>
        <v>0</v>
      </c>
      <c r="I7" s="113"/>
      <c r="J7" s="113"/>
    </row>
    <row r="8" spans="1:10" ht="18" customHeight="1">
      <c r="A8" s="93"/>
      <c r="B8" s="98"/>
      <c r="C8" s="93"/>
      <c r="D8" s="93"/>
      <c r="E8" s="97"/>
      <c r="F8" s="98"/>
      <c r="G8" s="93"/>
      <c r="H8" s="113"/>
      <c r="I8" s="113"/>
      <c r="J8" s="113"/>
    </row>
    <row r="9" spans="1:10" ht="18" customHeight="1">
      <c r="A9" s="93"/>
      <c r="B9" s="98"/>
      <c r="C9" s="93"/>
      <c r="D9" s="93"/>
      <c r="E9" s="99"/>
      <c r="F9" s="100"/>
      <c r="G9" s="93"/>
      <c r="H9" s="113"/>
      <c r="I9" s="113"/>
      <c r="J9" s="113"/>
    </row>
    <row r="10" spans="1:10" ht="18" customHeight="1">
      <c r="A10" s="93"/>
      <c r="B10" s="98"/>
      <c r="C10" s="94" t="s">
        <v>220</v>
      </c>
      <c r="D10" s="94"/>
      <c r="E10" s="101" t="str">
        <f>'Fiche Générale'!B9</f>
        <v>Parcours spécialisé Etudes en danse</v>
      </c>
      <c r="F10" s="102"/>
      <c r="G10" s="102"/>
      <c r="H10" s="102"/>
      <c r="I10" s="102"/>
      <c r="J10" s="103"/>
    </row>
    <row r="11" spans="1:10" ht="18" customHeight="1">
      <c r="A11" s="93"/>
      <c r="B11" s="100"/>
      <c r="C11" s="94"/>
      <c r="D11" s="94"/>
      <c r="E11" s="104"/>
      <c r="F11" s="105"/>
      <c r="G11" s="105"/>
      <c r="H11" s="105"/>
      <c r="I11" s="105"/>
      <c r="J11" s="106"/>
    </row>
    <row r="13" spans="1:10">
      <c r="A13" s="92" t="s">
        <v>221</v>
      </c>
      <c r="B13" s="107" t="s">
        <v>222</v>
      </c>
      <c r="C13" s="92" t="s">
        <v>223</v>
      </c>
      <c r="D13" s="92"/>
      <c r="E13" s="92"/>
      <c r="F13" s="92"/>
      <c r="G13" s="92" t="s">
        <v>200</v>
      </c>
      <c r="H13" s="65">
        <f>Calcul!A7</f>
        <v>210</v>
      </c>
      <c r="I13" s="65"/>
    </row>
    <row r="14" spans="1:10">
      <c r="A14" s="92"/>
      <c r="B14" s="108"/>
      <c r="C14" s="92"/>
      <c r="D14" s="92"/>
      <c r="E14" s="92"/>
      <c r="F14" s="92"/>
      <c r="G14" s="92"/>
      <c r="H14" s="65"/>
      <c r="I14" s="65"/>
    </row>
    <row r="15" spans="1:10">
      <c r="A15" s="92" t="s">
        <v>224</v>
      </c>
      <c r="B15" s="107" t="s">
        <v>185</v>
      </c>
      <c r="C15" s="109" t="s">
        <v>225</v>
      </c>
      <c r="D15" s="110"/>
      <c r="E15" s="92"/>
      <c r="F15" s="92"/>
      <c r="G15" s="92" t="s">
        <v>201</v>
      </c>
      <c r="H15" s="65">
        <f>Calcul!A20</f>
        <v>198</v>
      </c>
      <c r="I15" s="65"/>
    </row>
    <row r="16" spans="1:10">
      <c r="A16" s="92"/>
      <c r="B16" s="108"/>
      <c r="C16" s="111"/>
      <c r="D16" s="112"/>
      <c r="E16" s="92"/>
      <c r="F16" s="92"/>
      <c r="G16" s="92"/>
      <c r="H16" s="65"/>
      <c r="I16" s="65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3">
        <v>0</v>
      </c>
      <c r="B19" s="51" t="s">
        <v>233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238</v>
      </c>
      <c r="B22" s="52" t="s">
        <v>239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241</v>
      </c>
      <c r="B24" s="52" t="s">
        <v>242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243</v>
      </c>
      <c r="B25" s="52" t="s">
        <v>244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245</v>
      </c>
      <c r="B26" s="52" t="s">
        <v>246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2" t="s">
        <v>247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" t="s">
        <v>249</v>
      </c>
      <c r="C28" s="7" t="s">
        <v>23</v>
      </c>
      <c r="D28" s="7"/>
      <c r="E28" s="5"/>
      <c r="F28" s="5"/>
      <c r="G28" s="5"/>
      <c r="H28" s="7" t="s">
        <v>143</v>
      </c>
      <c r="I28" s="7">
        <v>20</v>
      </c>
      <c r="J28" s="7"/>
      <c r="K28" s="7"/>
      <c r="L28" s="7"/>
      <c r="M28" s="7" t="s">
        <v>14</v>
      </c>
      <c r="N28" s="5"/>
      <c r="O28" s="5" t="s">
        <v>250</v>
      </c>
    </row>
    <row r="29" spans="1:15" ht="43.35" customHeight="1">
      <c r="A29" s="7" t="s">
        <v>251</v>
      </c>
      <c r="B29" s="6" t="s">
        <v>252</v>
      </c>
      <c r="C29" s="7" t="s">
        <v>23</v>
      </c>
      <c r="D29" s="7"/>
      <c r="E29" s="5"/>
      <c r="F29" s="5"/>
      <c r="G29" s="5"/>
      <c r="H29" s="7" t="s">
        <v>143</v>
      </c>
      <c r="I29" s="7"/>
      <c r="J29" s="7">
        <v>24</v>
      </c>
      <c r="K29" s="7"/>
      <c r="L29" s="7"/>
      <c r="M29" s="7"/>
      <c r="N29" s="5"/>
      <c r="O29" s="5"/>
    </row>
    <row r="30" spans="1:15" ht="43.35" customHeight="1">
      <c r="A30" s="7">
        <v>2</v>
      </c>
      <c r="B30" s="62" t="s">
        <v>253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254</v>
      </c>
      <c r="B31" s="6" t="s">
        <v>255</v>
      </c>
      <c r="C31" s="7" t="s">
        <v>23</v>
      </c>
      <c r="D31" s="7"/>
      <c r="E31" s="5"/>
      <c r="F31" s="5"/>
      <c r="G31" s="5"/>
      <c r="H31" s="7" t="s">
        <v>143</v>
      </c>
      <c r="I31" s="7">
        <v>20</v>
      </c>
      <c r="J31" s="7"/>
      <c r="K31" s="7"/>
      <c r="L31" s="7"/>
      <c r="M31" s="7"/>
      <c r="N31" s="5"/>
      <c r="O31" s="5"/>
    </row>
    <row r="32" spans="1:15" ht="43.35" customHeight="1">
      <c r="A32" s="7" t="s">
        <v>256</v>
      </c>
      <c r="B32" s="6" t="s">
        <v>257</v>
      </c>
      <c r="C32" s="7" t="s">
        <v>23</v>
      </c>
      <c r="D32" s="7"/>
      <c r="E32" s="5"/>
      <c r="F32" s="5"/>
      <c r="G32" s="5"/>
      <c r="H32" s="7" t="s">
        <v>143</v>
      </c>
      <c r="I32" s="7"/>
      <c r="J32" s="7">
        <v>24</v>
      </c>
      <c r="K32" s="7"/>
      <c r="L32" s="7"/>
      <c r="M32" s="7"/>
      <c r="N32" s="5"/>
      <c r="O32" s="5"/>
    </row>
    <row r="33" spans="1:15" ht="43.35" customHeight="1">
      <c r="A33" s="7">
        <v>3</v>
      </c>
      <c r="B33" s="62" t="s">
        <v>258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259</v>
      </c>
      <c r="B34" s="6" t="s">
        <v>260</v>
      </c>
      <c r="C34" s="7" t="s">
        <v>23</v>
      </c>
      <c r="D34" s="7"/>
      <c r="E34" s="5"/>
      <c r="F34" s="5"/>
      <c r="G34" s="5"/>
      <c r="H34" s="7" t="s">
        <v>143</v>
      </c>
      <c r="I34" s="7">
        <v>20</v>
      </c>
      <c r="J34" s="7"/>
      <c r="K34" s="7"/>
      <c r="L34" s="7"/>
      <c r="M34" s="7"/>
      <c r="N34" s="5"/>
      <c r="O34" s="5"/>
    </row>
    <row r="35" spans="1:15" ht="43.35" customHeight="1">
      <c r="A35" s="24" t="s">
        <v>261</v>
      </c>
      <c r="B35" s="6" t="s">
        <v>262</v>
      </c>
      <c r="C35" s="7" t="s">
        <v>23</v>
      </c>
      <c r="D35" s="7"/>
      <c r="E35" s="5"/>
      <c r="F35" s="5"/>
      <c r="G35" s="5"/>
      <c r="H35" s="7" t="s">
        <v>143</v>
      </c>
      <c r="I35" s="7"/>
      <c r="J35" s="7">
        <v>24</v>
      </c>
      <c r="K35" s="7"/>
      <c r="L35" s="7"/>
      <c r="M35" s="7"/>
      <c r="N35" s="5"/>
      <c r="O35" s="5"/>
    </row>
    <row r="36" spans="1:15" ht="43.35" customHeight="1">
      <c r="A36" s="24">
        <v>4</v>
      </c>
      <c r="B36" s="62" t="s">
        <v>263</v>
      </c>
      <c r="C36" s="7" t="s">
        <v>13</v>
      </c>
      <c r="D36" s="7">
        <v>6</v>
      </c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4"/>
      <c r="B37" s="63" t="s">
        <v>264</v>
      </c>
      <c r="C37" s="7" t="s">
        <v>23</v>
      </c>
      <c r="D37" s="7"/>
      <c r="E37" s="5"/>
      <c r="F37" s="5"/>
      <c r="G37" s="5"/>
      <c r="H37" s="7" t="s">
        <v>143</v>
      </c>
      <c r="I37" s="7"/>
      <c r="J37" s="7">
        <v>18</v>
      </c>
      <c r="K37" s="7"/>
      <c r="L37" s="7"/>
      <c r="M37" s="7"/>
      <c r="N37" s="5"/>
      <c r="O37" s="5"/>
    </row>
    <row r="38" spans="1:15" ht="43.35" customHeight="1">
      <c r="A38" s="24"/>
      <c r="B38" s="6" t="s">
        <v>265</v>
      </c>
      <c r="C38" s="7" t="s">
        <v>23</v>
      </c>
      <c r="D38" s="7"/>
      <c r="E38" s="5"/>
      <c r="F38" s="5"/>
      <c r="G38" s="5"/>
      <c r="H38" s="7"/>
      <c r="I38" s="7"/>
      <c r="J38" s="7">
        <v>18</v>
      </c>
      <c r="K38" s="7"/>
      <c r="L38" s="7"/>
      <c r="M38" s="7"/>
      <c r="N38" s="5"/>
      <c r="O38" s="5" t="s">
        <v>266</v>
      </c>
    </row>
    <row r="39" spans="1:15" ht="43.35" customHeight="1">
      <c r="A39" s="24"/>
      <c r="B39" s="6" t="s">
        <v>267</v>
      </c>
      <c r="C39" s="7" t="s">
        <v>23</v>
      </c>
      <c r="D39" s="7"/>
      <c r="E39" s="5"/>
      <c r="F39" s="5"/>
      <c r="G39" s="5"/>
      <c r="H39" s="7" t="s">
        <v>143</v>
      </c>
      <c r="I39" s="7"/>
      <c r="J39" s="7">
        <v>12</v>
      </c>
      <c r="K39" s="7"/>
      <c r="L39" s="7"/>
      <c r="M39" s="7" t="s">
        <v>24</v>
      </c>
      <c r="N39" s="5" t="s">
        <v>268</v>
      </c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999">
    <cfRule type="expression" dxfId="60" priority="7">
      <formula>$C1="Option"</formula>
    </cfRule>
  </conditionalFormatting>
  <conditionalFormatting sqref="A19:A26">
    <cfRule type="expression" dxfId="59" priority="8">
      <formula>$F19="Fermeture"</formula>
    </cfRule>
    <cfRule type="expression" dxfId="58" priority="9">
      <formula>$F19="Modification"</formula>
    </cfRule>
    <cfRule type="expression" dxfId="57" priority="10">
      <formula>$F19="Création"</formula>
    </cfRule>
  </conditionalFormatting>
  <conditionalFormatting sqref="A1:O9 A10:E10 K10:O11 A11:D11 A12:O12 A13:H13 J13:O16 A14:F14 A15:G15 A16:F16 A17:O18 D19:O26 A27:O999">
    <cfRule type="expression" dxfId="56" priority="18">
      <formula>$F1="Modification"</formula>
    </cfRule>
    <cfRule type="expression" dxfId="55" priority="19">
      <formula>$F1="Création"</formula>
    </cfRule>
  </conditionalFormatting>
  <conditionalFormatting sqref="A1:O9 K10:O11 A12:O12 J13:O16 A17:O18 D19:O26 A27:O999 A10:E10 A11:D11 A13:H13 A14:F14 A15:G15 A16:F16">
    <cfRule type="expression" dxfId="54" priority="17">
      <formula>$F1="Fermeture"</formula>
    </cfRule>
  </conditionalFormatting>
  <conditionalFormatting sqref="B19:C26">
    <cfRule type="expression" dxfId="53" priority="1">
      <formula>$F19="Fermeture"</formula>
    </cfRule>
    <cfRule type="expression" dxfId="52" priority="2">
      <formula>$F19="Modification"</formula>
    </cfRule>
    <cfRule type="expression" dxfId="51" priority="3">
      <formula>$F19="Création"</formula>
    </cfRule>
  </conditionalFormatting>
  <conditionalFormatting sqref="D1:E999 G1:N999">
    <cfRule type="expression" dxfId="50" priority="11">
      <formula>$C1="Option"</formula>
    </cfRule>
  </conditionalFormatting>
  <conditionalFormatting sqref="N1:N999">
    <cfRule type="expression" dxfId="49" priority="14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138" zoomScaleNormal="138" workbookViewId="0">
      <pane ySplit="18" topLeftCell="A39" activePane="bottomLeft" state="frozen"/>
      <selection pane="bottomLeft" activeCell="F39" sqref="F39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114"/>
      <c r="B1" s="114"/>
      <c r="C1" s="114"/>
      <c r="D1" s="114"/>
      <c r="E1" s="114"/>
      <c r="F1" s="114"/>
      <c r="G1" s="114"/>
      <c r="H1" s="114"/>
      <c r="I1" s="114"/>
      <c r="J1" s="37"/>
    </row>
    <row r="2" spans="1:19">
      <c r="A2" s="114"/>
      <c r="B2" s="114"/>
      <c r="C2" s="114"/>
      <c r="D2" s="114"/>
      <c r="E2" s="114"/>
      <c r="F2" s="114"/>
      <c r="G2" s="114"/>
      <c r="H2" s="114"/>
      <c r="I2" s="114"/>
      <c r="J2" s="37"/>
    </row>
    <row r="3" spans="1:19">
      <c r="A3" s="114"/>
      <c r="B3" s="114"/>
      <c r="C3" s="114"/>
      <c r="D3" s="114"/>
      <c r="E3" s="114"/>
      <c r="F3" s="114"/>
      <c r="G3" s="114"/>
      <c r="H3" s="114"/>
      <c r="I3" s="114"/>
      <c r="J3" s="37"/>
    </row>
    <row r="4" spans="1:19">
      <c r="A4" s="114"/>
      <c r="B4" s="114"/>
      <c r="C4" s="114"/>
      <c r="D4" s="114"/>
      <c r="E4" s="114"/>
      <c r="F4" s="114"/>
      <c r="G4" s="114"/>
      <c r="H4" s="114"/>
      <c r="I4" s="114"/>
      <c r="J4" s="37"/>
    </row>
    <row r="5" spans="1:19">
      <c r="A5" s="114"/>
      <c r="B5" s="114"/>
      <c r="C5" s="114"/>
      <c r="D5" s="114"/>
      <c r="E5" s="114"/>
      <c r="F5" s="114"/>
      <c r="G5" s="114"/>
      <c r="H5" s="114"/>
      <c r="I5" s="114"/>
      <c r="J5" s="37"/>
    </row>
    <row r="6" spans="1:19">
      <c r="A6" s="114"/>
      <c r="B6" s="114"/>
      <c r="C6" s="114"/>
      <c r="D6" s="114"/>
      <c r="E6" s="114"/>
      <c r="F6" s="114"/>
      <c r="G6" s="114"/>
      <c r="H6" s="114"/>
      <c r="I6" s="114"/>
      <c r="J6" s="37"/>
    </row>
    <row r="7" spans="1:19" ht="14.45" customHeight="1">
      <c r="A7" s="115" t="s">
        <v>217</v>
      </c>
      <c r="B7" s="113" t="str">
        <f>'Fiche Générale'!B3</f>
        <v>Portail_LLAC</v>
      </c>
      <c r="C7" s="93" t="s">
        <v>269</v>
      </c>
      <c r="D7" s="93"/>
      <c r="E7" s="118" t="str">
        <f>'Fiche Générale'!B4</f>
        <v>Arts du spectacle</v>
      </c>
      <c r="F7" s="119"/>
      <c r="G7" s="93" t="s">
        <v>270</v>
      </c>
      <c r="H7" s="113">
        <f>'Fiche Générale'!B5</f>
        <v>0</v>
      </c>
      <c r="I7" s="113"/>
      <c r="J7" s="38"/>
      <c r="K7" s="21"/>
    </row>
    <row r="8" spans="1:19" ht="14.45" customHeight="1">
      <c r="A8" s="116"/>
      <c r="B8" s="113"/>
      <c r="C8" s="93"/>
      <c r="D8" s="93"/>
      <c r="E8" s="118"/>
      <c r="F8" s="119"/>
      <c r="G8" s="93"/>
      <c r="H8" s="113"/>
      <c r="I8" s="113"/>
      <c r="J8" s="38"/>
      <c r="K8" s="21"/>
    </row>
    <row r="9" spans="1:19" ht="14.45" customHeight="1">
      <c r="A9" s="116"/>
      <c r="B9" s="113"/>
      <c r="C9" s="93"/>
      <c r="D9" s="93"/>
      <c r="E9" s="118"/>
      <c r="F9" s="119"/>
      <c r="G9" s="93"/>
      <c r="H9" s="113"/>
      <c r="I9" s="113"/>
      <c r="J9" s="38"/>
      <c r="K9" s="21"/>
    </row>
    <row r="10" spans="1:19" ht="14.45" customHeight="1">
      <c r="A10" s="116"/>
      <c r="B10" s="113"/>
      <c r="C10" s="94" t="s">
        <v>220</v>
      </c>
      <c r="D10" s="94"/>
      <c r="E10" s="101" t="str">
        <f>'Fiche Générale'!B9</f>
        <v>Parcours spécialisé Etudes en danse</v>
      </c>
      <c r="F10" s="102"/>
      <c r="G10" s="102"/>
      <c r="H10" s="102"/>
      <c r="I10" s="103"/>
      <c r="J10" s="39"/>
      <c r="K10" s="21"/>
    </row>
    <row r="11" spans="1:19" ht="14.45" customHeight="1">
      <c r="A11" s="117"/>
      <c r="B11" s="113"/>
      <c r="C11" s="94"/>
      <c r="D11" s="94"/>
      <c r="E11" s="104"/>
      <c r="F11" s="105"/>
      <c r="G11" s="105"/>
      <c r="H11" s="105"/>
      <c r="I11" s="106"/>
      <c r="J11" s="39"/>
      <c r="K11" s="21"/>
    </row>
    <row r="12" spans="1:19">
      <c r="C12" s="16"/>
      <c r="I12" s="35"/>
      <c r="J12" s="35"/>
      <c r="M12" s="109" t="s">
        <v>271</v>
      </c>
      <c r="N12" s="110"/>
      <c r="O12" s="120"/>
      <c r="P12" s="109" t="s">
        <v>272</v>
      </c>
      <c r="Q12" s="110"/>
      <c r="R12" s="110"/>
      <c r="S12" s="120"/>
    </row>
    <row r="13" spans="1:19">
      <c r="A13" s="122" t="s">
        <v>221</v>
      </c>
      <c r="B13" s="124" t="str">
        <f>'S5 Maquette'!B13:B14</f>
        <v>3 ème Année de Licence</v>
      </c>
      <c r="C13" s="124"/>
      <c r="D13" s="122" t="s">
        <v>273</v>
      </c>
      <c r="E13" s="124">
        <f>'S5 Maquette'!E13:F14</f>
        <v>0</v>
      </c>
      <c r="F13" s="124"/>
      <c r="G13" s="124"/>
      <c r="I13" s="35"/>
      <c r="J13" s="35"/>
      <c r="M13" s="111"/>
      <c r="N13" s="112"/>
      <c r="O13" s="121"/>
      <c r="P13" s="111"/>
      <c r="Q13" s="112"/>
      <c r="R13" s="112"/>
      <c r="S13" s="121"/>
    </row>
    <row r="14" spans="1:19">
      <c r="A14" s="123"/>
      <c r="B14" s="124"/>
      <c r="C14" s="124"/>
      <c r="D14" s="123"/>
      <c r="E14" s="124"/>
      <c r="F14" s="124"/>
      <c r="G14" s="124"/>
      <c r="I14" s="35"/>
      <c r="J14" s="35"/>
      <c r="M14" s="92" t="s">
        <v>274</v>
      </c>
      <c r="N14" s="109" t="s">
        <v>275</v>
      </c>
      <c r="O14" s="120"/>
      <c r="P14" s="114"/>
      <c r="Q14" s="127"/>
      <c r="R14" s="130"/>
      <c r="S14" s="122"/>
    </row>
    <row r="15" spans="1:19">
      <c r="A15" s="122" t="s">
        <v>276</v>
      </c>
      <c r="B15" s="132" t="str">
        <f>'S5 Maquette'!B15:B16</f>
        <v>Semestre 5</v>
      </c>
      <c r="C15" s="133"/>
      <c r="D15" s="122" t="s">
        <v>277</v>
      </c>
      <c r="E15" s="124">
        <f>'S5 Maquette'!E15:F16</f>
        <v>0</v>
      </c>
      <c r="F15" s="124"/>
      <c r="G15" s="124"/>
      <c r="I15" s="35"/>
      <c r="J15" s="35"/>
      <c r="M15" s="92"/>
      <c r="N15" s="125"/>
      <c r="O15" s="126"/>
      <c r="P15" s="114"/>
      <c r="Q15" s="128"/>
      <c r="R15" s="130"/>
      <c r="S15" s="131"/>
    </row>
    <row r="16" spans="1:19">
      <c r="A16" s="123"/>
      <c r="B16" s="134"/>
      <c r="C16" s="135"/>
      <c r="D16" s="123"/>
      <c r="E16" s="124"/>
      <c r="F16" s="124"/>
      <c r="G16" s="124"/>
      <c r="I16" s="35"/>
      <c r="J16" s="35"/>
      <c r="M16" s="92"/>
      <c r="N16" s="125"/>
      <c r="O16" s="126"/>
      <c r="P16" s="114"/>
      <c r="Q16" s="128"/>
      <c r="R16" s="130"/>
      <c r="S16" s="131"/>
    </row>
    <row r="17" spans="1:20">
      <c r="L17" s="17"/>
      <c r="M17" s="92"/>
      <c r="N17" s="111"/>
      <c r="O17" s="121"/>
      <c r="P17" s="114"/>
      <c r="Q17" s="129"/>
      <c r="R17" s="130"/>
      <c r="S17" s="123"/>
    </row>
    <row r="18" spans="1:20" ht="59.45" customHeight="1">
      <c r="A18" s="3" t="s">
        <v>278</v>
      </c>
      <c r="B18" s="36" t="s">
        <v>279</v>
      </c>
      <c r="C18" s="3" t="s">
        <v>5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285</v>
      </c>
      <c r="J18" s="3" t="s">
        <v>286</v>
      </c>
      <c r="K18" s="3" t="s">
        <v>287</v>
      </c>
      <c r="L18" s="3" t="s">
        <v>288</v>
      </c>
      <c r="M18" s="3" t="s">
        <v>289</v>
      </c>
      <c r="N18" s="3" t="s">
        <v>279</v>
      </c>
      <c r="O18" s="3" t="s">
        <v>290</v>
      </c>
      <c r="P18" s="3" t="s">
        <v>291</v>
      </c>
      <c r="Q18" s="3" t="s">
        <v>279</v>
      </c>
      <c r="R18" s="3" t="s">
        <v>290</v>
      </c>
      <c r="S18" s="4" t="s">
        <v>292</v>
      </c>
      <c r="T18" s="4" t="s">
        <v>293</v>
      </c>
    </row>
    <row r="19" spans="1:20" ht="30.6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'S5 Maquette'!B27</f>
        <v>Savoirs du corps</v>
      </c>
      <c r="B27" s="43" t="str">
        <f>'S5 Maquette'!C27</f>
        <v>UE</v>
      </c>
      <c r="C27" s="42">
        <f>'S5 Maquette'!F27</f>
        <v>0</v>
      </c>
      <c r="D27" s="7">
        <v>1</v>
      </c>
      <c r="E27" s="7" t="s">
        <v>294</v>
      </c>
      <c r="F27" s="7" t="s">
        <v>294</v>
      </c>
      <c r="G27" s="40" t="s">
        <v>294</v>
      </c>
      <c r="H27" s="40" t="s">
        <v>294</v>
      </c>
      <c r="I27" s="40" t="s">
        <v>295</v>
      </c>
      <c r="J27" s="40"/>
      <c r="K27" s="40" t="s">
        <v>10</v>
      </c>
      <c r="L27" s="40"/>
      <c r="M27" s="40">
        <v>4</v>
      </c>
      <c r="N27" s="40"/>
      <c r="O27" s="40"/>
      <c r="P27" s="40" t="s">
        <v>296</v>
      </c>
      <c r="Q27" s="40"/>
      <c r="R27" s="40"/>
      <c r="S27" s="40" t="s">
        <v>297</v>
      </c>
      <c r="T27" s="45" t="s">
        <v>298</v>
      </c>
    </row>
    <row r="28" spans="1:20" ht="30.6" customHeight="1">
      <c r="A28" s="43" t="str">
        <f>'S5 Maquette'!B28</f>
        <v xml:space="preserve">Anthropologie de la danse  </v>
      </c>
      <c r="B28" s="43" t="str">
        <f>'S5 Maquette'!C28</f>
        <v>ECUE</v>
      </c>
      <c r="C28" s="42">
        <f>'S5 Maquette'!F28</f>
        <v>0</v>
      </c>
      <c r="D28" s="7">
        <v>1</v>
      </c>
      <c r="E28" s="7" t="s">
        <v>294</v>
      </c>
      <c r="F28" s="7" t="s">
        <v>294</v>
      </c>
      <c r="G28" s="40" t="s">
        <v>294</v>
      </c>
      <c r="H28" s="40" t="s">
        <v>294</v>
      </c>
      <c r="I28" s="40" t="s">
        <v>294</v>
      </c>
      <c r="J28" s="40"/>
      <c r="K28" s="40" t="s">
        <v>10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</row>
    <row r="29" spans="1:20" ht="30.6" customHeight="1">
      <c r="A29" s="43" t="str">
        <f>'S5 Maquette'!B29</f>
        <v xml:space="preserve">Analyse du mouvement </v>
      </c>
      <c r="B29" s="43" t="str">
        <f>'S5 Maquette'!C29</f>
        <v>ECUE</v>
      </c>
      <c r="C29" s="42">
        <f>'S5 Maquette'!F29</f>
        <v>0</v>
      </c>
      <c r="D29" s="7">
        <v>1</v>
      </c>
      <c r="E29" s="7" t="s">
        <v>294</v>
      </c>
      <c r="F29" s="7" t="s">
        <v>294</v>
      </c>
      <c r="G29" s="40" t="s">
        <v>294</v>
      </c>
      <c r="H29" s="40" t="s">
        <v>294</v>
      </c>
      <c r="I29" s="40" t="s">
        <v>294</v>
      </c>
      <c r="J29" s="40"/>
      <c r="K29" s="40" t="s">
        <v>10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</row>
    <row r="30" spans="1:20" ht="30.6" customHeight="1">
      <c r="A30" s="43" t="str">
        <f>'S5 Maquette'!B30</f>
        <v xml:space="preserve"> Trasnmission en danse</v>
      </c>
      <c r="B30" s="43" t="str">
        <f>'S5 Maquette'!C30</f>
        <v>UE</v>
      </c>
      <c r="C30" s="42">
        <f>'S5 Maquette'!F30</f>
        <v>0</v>
      </c>
      <c r="D30" s="7">
        <v>1</v>
      </c>
      <c r="E30" s="7" t="s">
        <v>294</v>
      </c>
      <c r="F30" s="7" t="s">
        <v>294</v>
      </c>
      <c r="G30" s="40" t="s">
        <v>294</v>
      </c>
      <c r="H30" s="40" t="s">
        <v>294</v>
      </c>
      <c r="I30" s="40" t="s">
        <v>295</v>
      </c>
      <c r="J30" s="40"/>
      <c r="K30" s="40" t="s">
        <v>10</v>
      </c>
      <c r="L30" s="40"/>
      <c r="M30" s="40">
        <v>4</v>
      </c>
      <c r="N30" s="40"/>
      <c r="O30" s="40"/>
      <c r="P30" s="40" t="s">
        <v>296</v>
      </c>
      <c r="Q30" s="40"/>
      <c r="R30" s="40"/>
      <c r="S30" s="40" t="s">
        <v>297</v>
      </c>
      <c r="T30" s="45" t="s">
        <v>298</v>
      </c>
    </row>
    <row r="31" spans="1:20" ht="30.6" customHeight="1">
      <c r="A31" s="43" t="str">
        <f>'S5 Maquette'!B31</f>
        <v>Transmission des pratiques corporelles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294</v>
      </c>
      <c r="F31" s="7" t="s">
        <v>294</v>
      </c>
      <c r="G31" s="40" t="s">
        <v>294</v>
      </c>
      <c r="H31" s="40" t="s">
        <v>294</v>
      </c>
      <c r="I31" s="40" t="s">
        <v>294</v>
      </c>
      <c r="J31" s="40"/>
      <c r="K31" s="40" t="s">
        <v>10</v>
      </c>
      <c r="L31" s="40"/>
      <c r="M31" s="40">
        <v>2</v>
      </c>
      <c r="N31" s="40"/>
      <c r="O31" s="40"/>
      <c r="P31" s="40"/>
      <c r="Q31" s="40"/>
      <c r="R31" s="40"/>
      <c r="S31" s="40"/>
      <c r="T31" s="45"/>
    </row>
    <row r="32" spans="1:20" ht="30.6" customHeight="1">
      <c r="A32" s="43" t="str">
        <f>'S5 Maquette'!B32</f>
        <v xml:space="preserve">Notation chorégraphique </v>
      </c>
      <c r="B32" s="43" t="str">
        <f>'S5 Maquette'!C32</f>
        <v>ECUE</v>
      </c>
      <c r="C32" s="42">
        <f>'S5 Maquette'!F32</f>
        <v>0</v>
      </c>
      <c r="D32" s="7">
        <v>1</v>
      </c>
      <c r="E32" s="7" t="s">
        <v>294</v>
      </c>
      <c r="F32" s="7" t="s">
        <v>294</v>
      </c>
      <c r="G32" s="40" t="s">
        <v>294</v>
      </c>
      <c r="H32" s="40" t="s">
        <v>294</v>
      </c>
      <c r="I32" s="40" t="s">
        <v>294</v>
      </c>
      <c r="J32" s="40"/>
      <c r="K32" s="40" t="s">
        <v>10</v>
      </c>
      <c r="L32" s="40"/>
      <c r="M32" s="40">
        <v>2</v>
      </c>
      <c r="N32" s="40"/>
      <c r="O32" s="40"/>
      <c r="P32" s="40"/>
      <c r="Q32" s="40"/>
      <c r="R32" s="40"/>
      <c r="S32" s="40"/>
      <c r="T32" s="45"/>
    </row>
    <row r="33" spans="1:20" ht="30.6" customHeight="1">
      <c r="A33" s="43" t="str">
        <f>'S5 Maquette'!B33</f>
        <v>Théories en studio</v>
      </c>
      <c r="B33" s="43" t="str">
        <f>'S5 Maquette'!C33</f>
        <v>UE</v>
      </c>
      <c r="C33" s="42">
        <f>'S5 Maquette'!F33</f>
        <v>0</v>
      </c>
      <c r="D33" s="7">
        <v>1</v>
      </c>
      <c r="E33" s="7" t="s">
        <v>294</v>
      </c>
      <c r="F33" s="7" t="s">
        <v>294</v>
      </c>
      <c r="G33" s="40" t="s">
        <v>294</v>
      </c>
      <c r="H33" s="40" t="s">
        <v>294</v>
      </c>
      <c r="I33" s="40" t="s">
        <v>295</v>
      </c>
      <c r="J33" s="40"/>
      <c r="K33" s="40" t="s">
        <v>10</v>
      </c>
      <c r="L33" s="40"/>
      <c r="M33" s="40">
        <v>4</v>
      </c>
      <c r="N33" s="40"/>
      <c r="O33" s="40"/>
      <c r="P33" s="40" t="s">
        <v>296</v>
      </c>
      <c r="Q33" s="40"/>
      <c r="R33" s="40"/>
      <c r="S33" s="40" t="s">
        <v>297</v>
      </c>
      <c r="T33" s="45" t="s">
        <v>298</v>
      </c>
    </row>
    <row r="34" spans="1:20" ht="30.6" customHeight="1">
      <c r="A34" s="43" t="str">
        <f>'S5 Maquette'!B34</f>
        <v xml:space="preserve">Histoire de la danse   </v>
      </c>
      <c r="B34" s="43" t="str">
        <f>'S5 Maquette'!C34</f>
        <v>ECUE</v>
      </c>
      <c r="C34" s="42">
        <f>'S5 Maquette'!F34</f>
        <v>0</v>
      </c>
      <c r="D34" s="7">
        <v>1</v>
      </c>
      <c r="E34" s="7" t="s">
        <v>294</v>
      </c>
      <c r="F34" s="7" t="s">
        <v>294</v>
      </c>
      <c r="G34" s="40" t="s">
        <v>294</v>
      </c>
      <c r="H34" s="40" t="s">
        <v>294</v>
      </c>
      <c r="I34" s="40" t="s">
        <v>294</v>
      </c>
      <c r="J34" s="40"/>
      <c r="K34" s="40" t="s">
        <v>10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</row>
    <row r="35" spans="1:20" ht="30.6" customHeight="1">
      <c r="A35" s="43" t="str">
        <f>'S5 Maquette'!B35</f>
        <v xml:space="preserve">Pratique </v>
      </c>
      <c r="B35" s="43" t="str">
        <f>'S5 Maquette'!C35</f>
        <v>ECUE</v>
      </c>
      <c r="C35" s="42">
        <f>'S5 Maquette'!F35</f>
        <v>0</v>
      </c>
      <c r="D35" s="7">
        <v>1</v>
      </c>
      <c r="E35" s="7" t="s">
        <v>294</v>
      </c>
      <c r="F35" s="7" t="s">
        <v>294</v>
      </c>
      <c r="G35" s="40" t="s">
        <v>294</v>
      </c>
      <c r="H35" s="40" t="s">
        <v>294</v>
      </c>
      <c r="I35" s="40" t="s">
        <v>294</v>
      </c>
      <c r="J35" s="40"/>
      <c r="K35" s="40" t="s">
        <v>10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</row>
    <row r="36" spans="1:20" ht="30.6" customHeight="1">
      <c r="A36" s="43" t="str">
        <f>'S5 Maquette'!B36</f>
        <v xml:space="preserve">Outils professionnels </v>
      </c>
      <c r="B36" s="43" t="str">
        <f>'S5 Maquette'!C36</f>
        <v>UE</v>
      </c>
      <c r="C36" s="42">
        <f>'S5 Maquette'!F36</f>
        <v>0</v>
      </c>
      <c r="D36" s="7">
        <v>1</v>
      </c>
      <c r="E36" s="7" t="s">
        <v>294</v>
      </c>
      <c r="F36" s="7" t="s">
        <v>294</v>
      </c>
      <c r="G36" s="40" t="s">
        <v>294</v>
      </c>
      <c r="H36" s="40" t="s">
        <v>294</v>
      </c>
      <c r="I36" s="40" t="s">
        <v>295</v>
      </c>
      <c r="J36" s="40"/>
      <c r="K36" s="40" t="s">
        <v>10</v>
      </c>
      <c r="L36" s="40"/>
      <c r="M36" s="40">
        <v>6</v>
      </c>
      <c r="N36" s="40"/>
      <c r="O36" s="40"/>
      <c r="P36" s="40" t="s">
        <v>296</v>
      </c>
      <c r="Q36" s="40"/>
      <c r="R36" s="40"/>
      <c r="S36" s="40" t="s">
        <v>297</v>
      </c>
      <c r="T36" s="45" t="s">
        <v>299</v>
      </c>
    </row>
    <row r="37" spans="1:20" ht="30.6" customHeight="1">
      <c r="A37" s="43" t="str">
        <f>'S5 Maquette'!B37</f>
        <v>Stage et élaboration du projet professionnel</v>
      </c>
      <c r="B37" s="43" t="str">
        <f>'S5 Maquette'!C37</f>
        <v>ECUE</v>
      </c>
      <c r="C37" s="42">
        <f>'S5 Maquette'!F37</f>
        <v>0</v>
      </c>
      <c r="D37" s="7">
        <v>1</v>
      </c>
      <c r="E37" s="7" t="s">
        <v>294</v>
      </c>
      <c r="F37" s="7" t="s">
        <v>294</v>
      </c>
      <c r="G37" s="40" t="s">
        <v>294</v>
      </c>
      <c r="H37" s="40" t="s">
        <v>294</v>
      </c>
      <c r="I37" s="40" t="s">
        <v>294</v>
      </c>
      <c r="J37" s="40"/>
      <c r="K37" s="40" t="s">
        <v>10</v>
      </c>
      <c r="L37" s="40"/>
      <c r="M37" s="40">
        <v>2</v>
      </c>
      <c r="N37" s="40"/>
      <c r="O37" s="40"/>
      <c r="P37" s="40"/>
      <c r="Q37" s="40"/>
      <c r="R37" s="40"/>
      <c r="S37" s="40"/>
      <c r="T37" s="45"/>
    </row>
    <row r="38" spans="1:20" ht="30.6" customHeight="1">
      <c r="A38" s="43" t="str">
        <f>'S5 Maquette'!B38</f>
        <v xml:space="preserve">Production scénique </v>
      </c>
      <c r="B38" s="43" t="str">
        <f>'S5 Maquette'!C38</f>
        <v>ECUE</v>
      </c>
      <c r="C38" s="42">
        <f>'S5 Maquette'!F38</f>
        <v>0</v>
      </c>
      <c r="D38" s="7">
        <v>1</v>
      </c>
      <c r="E38" s="7" t="s">
        <v>294</v>
      </c>
      <c r="F38" s="7" t="s">
        <v>294</v>
      </c>
      <c r="G38" s="40" t="s">
        <v>294</v>
      </c>
      <c r="H38" s="40" t="s">
        <v>294</v>
      </c>
      <c r="I38" s="40" t="s">
        <v>294</v>
      </c>
      <c r="J38" s="40"/>
      <c r="K38" s="40" t="s">
        <v>10</v>
      </c>
      <c r="L38" s="40"/>
      <c r="M38" s="40">
        <v>2</v>
      </c>
      <c r="N38" s="40"/>
      <c r="O38" s="40"/>
      <c r="P38" s="40"/>
      <c r="Q38" s="40"/>
      <c r="R38" s="40"/>
      <c r="S38" s="40"/>
      <c r="T38" s="45"/>
    </row>
    <row r="39" spans="1:20" ht="30.6" customHeight="1">
      <c r="A39" s="43" t="str">
        <f>'S5 Maquette'!B39</f>
        <v xml:space="preserve"> Projet de création encadré L2/L3 danse</v>
      </c>
      <c r="B39" s="43" t="str">
        <f>'S5 Maquette'!C39</f>
        <v>ECUE</v>
      </c>
      <c r="C39" s="42">
        <f>'S5 Maquette'!F39</f>
        <v>0</v>
      </c>
      <c r="D39" s="7">
        <v>1</v>
      </c>
      <c r="E39" s="7" t="s">
        <v>294</v>
      </c>
      <c r="F39" s="7" t="s">
        <v>294</v>
      </c>
      <c r="G39" s="40" t="s">
        <v>294</v>
      </c>
      <c r="H39" s="40" t="s">
        <v>294</v>
      </c>
      <c r="I39" s="40" t="s">
        <v>294</v>
      </c>
      <c r="J39" s="40"/>
      <c r="K39" s="64" t="s">
        <v>10</v>
      </c>
      <c r="L39" s="40"/>
      <c r="M39" s="64">
        <v>2</v>
      </c>
      <c r="N39" s="40"/>
      <c r="O39" s="40"/>
      <c r="P39" s="64"/>
      <c r="Q39" s="64"/>
      <c r="R39" s="64"/>
      <c r="S39" s="64"/>
      <c r="T39" s="45" t="s">
        <v>300</v>
      </c>
    </row>
    <row r="40" spans="1:20" ht="30.6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48" priority="9">
      <formula>$C1="Parcours Pédagogique"</formula>
    </cfRule>
    <cfRule type="expression" dxfId="47" priority="10">
      <formula>$C1="BLOC"</formula>
    </cfRule>
    <cfRule type="expression" dxfId="46" priority="11">
      <formula>$C1="OPTION"</formula>
    </cfRule>
  </conditionalFormatting>
  <conditionalFormatting sqref="A16:S298 T16">
    <cfRule type="expression" dxfId="45" priority="14">
      <formula>$C16="Modification MCC"</formula>
    </cfRule>
  </conditionalFormatting>
  <conditionalFormatting sqref="A18:S300 T18">
    <cfRule type="expression" dxfId="44" priority="18">
      <formula>$C18="Modification"</formula>
    </cfRule>
  </conditionalFormatting>
  <conditionalFormatting sqref="B1:S9 B10:E10 J10:S11 B11:D11 B12:M12 P12 B13:L13 B14:N14 P14:S17 B15:M17 B301:S999">
    <cfRule type="expression" dxfId="43" priority="16">
      <formula>$D1="Création"</formula>
    </cfRule>
    <cfRule type="expression" dxfId="42" priority="17">
      <formula>$D1="Fermeture"</formula>
    </cfRule>
  </conditionalFormatting>
  <conditionalFormatting sqref="C1:S999">
    <cfRule type="expression" dxfId="41" priority="1">
      <formula>$B1="Option"</formula>
    </cfRule>
  </conditionalFormatting>
  <conditionalFormatting sqref="J1:J999">
    <cfRule type="expression" dxfId="40" priority="7">
      <formula>$I1="NON"</formula>
    </cfRule>
  </conditionalFormatting>
  <conditionalFormatting sqref="L1:L999">
    <cfRule type="expression" dxfId="39" priority="2">
      <formula>$K1="CCI (CC Intégral)"</formula>
    </cfRule>
    <cfRule type="expression" dxfId="38" priority="3">
      <formula>$K1="CT (Contrôle terminal)"</formula>
    </cfRule>
  </conditionalFormatting>
  <conditionalFormatting sqref="L18:L300 M18">
    <cfRule type="expression" dxfId="37" priority="12">
      <formula>$K1="CT (Contrôle terminal)"</formula>
    </cfRule>
  </conditionalFormatting>
  <conditionalFormatting sqref="L18:L300">
    <cfRule type="expression" dxfId="36" priority="13">
      <formula>$K1="CCI (CC Intégral)"</formula>
    </cfRule>
  </conditionalFormatting>
  <conditionalFormatting sqref="M1:M999">
    <cfRule type="expression" dxfId="35" priority="8">
      <formula>$K1="CT (Contrôle terminal)"</formula>
    </cfRule>
  </conditionalFormatting>
  <conditionalFormatting sqref="N1:O999">
    <cfRule type="expression" dxfId="34" priority="6">
      <formula>$K1="CCI (CC Intégral)"</formula>
    </cfRule>
  </conditionalFormatting>
  <conditionalFormatting sqref="P14:S17 B15:M17 B1:S9 J10:S11 B12:M12 B14:N14 B301:S999 B13:L13 B10:E10 B11:D11 P12">
    <cfRule type="expression" dxfId="33" priority="15">
      <formula>$D1="Modification"</formula>
    </cfRule>
  </conditionalFormatting>
  <conditionalFormatting sqref="Q1:R999">
    <cfRule type="expression" dxfId="32" priority="4">
      <formula>$P1="Autres"</formula>
    </cfRule>
  </conditionalFormatting>
  <conditionalFormatting sqref="S1:S999 T18">
    <cfRule type="expression" dxfId="31" priority="5">
      <formula>$P1="CT (Contrôle terminal)"</formula>
    </cfRule>
  </conditionalFormatting>
  <conditionalFormatting sqref="T18 A18:S300">
    <cfRule type="expression" dxfId="30" priority="19">
      <formula>$C18="Création"</formula>
    </cfRule>
    <cfRule type="expression" dxfId="29" priority="20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E24" zoomScale="75" zoomScaleNormal="75" workbookViewId="0">
      <selection activeCell="H39" sqref="H39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0">
      <c r="A2" s="114"/>
      <c r="B2" s="114"/>
      <c r="C2" s="114"/>
      <c r="D2" s="114"/>
      <c r="E2" s="114"/>
      <c r="F2" s="114"/>
      <c r="G2" s="114"/>
      <c r="H2" s="114"/>
      <c r="I2" s="114"/>
      <c r="J2" s="114"/>
    </row>
    <row r="3" spans="1:10">
      <c r="A3" s="114"/>
      <c r="B3" s="114"/>
      <c r="C3" s="114"/>
      <c r="D3" s="114"/>
      <c r="E3" s="114"/>
      <c r="F3" s="114"/>
      <c r="G3" s="114"/>
      <c r="H3" s="114"/>
      <c r="I3" s="114"/>
      <c r="J3" s="114"/>
    </row>
    <row r="4" spans="1:10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0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0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0" ht="18" customHeight="1">
      <c r="A7" s="93" t="s">
        <v>217</v>
      </c>
      <c r="B7" s="96" t="str">
        <f>'Fiche Générale'!B3</f>
        <v>Portail_LLAC</v>
      </c>
      <c r="C7" s="93" t="s">
        <v>218</v>
      </c>
      <c r="D7" s="93"/>
      <c r="E7" s="95" t="str">
        <f>'Fiche Générale'!B4</f>
        <v>Arts du spectacle</v>
      </c>
      <c r="F7" s="96"/>
      <c r="G7" s="93" t="s">
        <v>219</v>
      </c>
      <c r="H7" s="136">
        <f>'Fiche Générale'!B5</f>
        <v>0</v>
      </c>
      <c r="I7" s="136"/>
      <c r="J7" s="136"/>
    </row>
    <row r="8" spans="1:10" ht="18" customHeight="1">
      <c r="A8" s="93"/>
      <c r="B8" s="98"/>
      <c r="C8" s="93"/>
      <c r="D8" s="93"/>
      <c r="E8" s="97"/>
      <c r="F8" s="98"/>
      <c r="G8" s="93"/>
      <c r="H8" s="136"/>
      <c r="I8" s="136"/>
      <c r="J8" s="136"/>
    </row>
    <row r="9" spans="1:10" ht="18" customHeight="1">
      <c r="A9" s="93"/>
      <c r="B9" s="98"/>
      <c r="C9" s="93"/>
      <c r="D9" s="93"/>
      <c r="E9" s="99"/>
      <c r="F9" s="100"/>
      <c r="G9" s="93"/>
      <c r="H9" s="136"/>
      <c r="I9" s="136"/>
      <c r="J9" s="136"/>
    </row>
    <row r="10" spans="1:10" ht="18" customHeight="1">
      <c r="A10" s="93"/>
      <c r="B10" s="98"/>
      <c r="C10" s="94" t="s">
        <v>220</v>
      </c>
      <c r="D10" s="94"/>
      <c r="E10" s="101" t="str">
        <f>'Fiche Générale'!B9</f>
        <v>Parcours spécialisé Etudes en danse</v>
      </c>
      <c r="F10" s="102"/>
      <c r="G10" s="102"/>
      <c r="H10" s="102"/>
      <c r="I10" s="102"/>
      <c r="J10" s="103"/>
    </row>
    <row r="11" spans="1:10" ht="18" customHeight="1">
      <c r="A11" s="93"/>
      <c r="B11" s="100"/>
      <c r="C11" s="94"/>
      <c r="D11" s="94"/>
      <c r="E11" s="104"/>
      <c r="F11" s="105"/>
      <c r="G11" s="105"/>
      <c r="H11" s="105"/>
      <c r="I11" s="105"/>
      <c r="J11" s="106"/>
    </row>
    <row r="13" spans="1:10">
      <c r="A13" s="92" t="s">
        <v>221</v>
      </c>
      <c r="B13" s="133" t="str">
        <f>'S5 Maquette'!B13:B14</f>
        <v>3 ème Année de Licence</v>
      </c>
      <c r="C13" s="92" t="s">
        <v>223</v>
      </c>
      <c r="D13" s="92"/>
      <c r="E13" s="124">
        <f>'S5 Maquette'!E13:F14</f>
        <v>0</v>
      </c>
      <c r="F13" s="124"/>
      <c r="G13" s="92" t="s">
        <v>200</v>
      </c>
      <c r="H13" s="65">
        <f>Calcul!D7</f>
        <v>210</v>
      </c>
      <c r="I13" s="65"/>
    </row>
    <row r="14" spans="1:10">
      <c r="A14" s="92"/>
      <c r="B14" s="135"/>
      <c r="C14" s="92"/>
      <c r="D14" s="92"/>
      <c r="E14" s="124"/>
      <c r="F14" s="124"/>
      <c r="G14" s="92"/>
      <c r="H14" s="65"/>
      <c r="I14" s="65"/>
    </row>
    <row r="15" spans="1:10">
      <c r="A15" s="92" t="s">
        <v>224</v>
      </c>
      <c r="B15" s="107" t="s">
        <v>186</v>
      </c>
      <c r="C15" s="109" t="s">
        <v>225</v>
      </c>
      <c r="D15" s="110"/>
      <c r="E15" s="92"/>
      <c r="F15" s="92"/>
      <c r="G15" s="92" t="s">
        <v>201</v>
      </c>
      <c r="H15" s="65">
        <f ca="1">Calcul!D20</f>
        <v>198</v>
      </c>
      <c r="I15" s="65"/>
    </row>
    <row r="16" spans="1:10">
      <c r="A16" s="92"/>
      <c r="B16" s="108"/>
      <c r="C16" s="111"/>
      <c r="D16" s="112"/>
      <c r="E16" s="92"/>
      <c r="F16" s="92"/>
      <c r="G16" s="92"/>
      <c r="H16" s="65"/>
      <c r="I16" s="65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3">
        <v>0</v>
      </c>
      <c r="B19" s="51" t="s">
        <v>301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238</v>
      </c>
      <c r="B22" s="52" t="s">
        <v>302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241</v>
      </c>
      <c r="B24" s="52" t="s">
        <v>303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243</v>
      </c>
      <c r="B25" s="52" t="s">
        <v>304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245</v>
      </c>
      <c r="B26" s="52" t="s">
        <v>305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2" t="s">
        <v>247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" t="s">
        <v>306</v>
      </c>
      <c r="C28" s="7" t="s">
        <v>23</v>
      </c>
      <c r="D28" s="7"/>
      <c r="E28" s="5"/>
      <c r="F28" s="5"/>
      <c r="G28" s="5"/>
      <c r="H28" s="7" t="s">
        <v>143</v>
      </c>
      <c r="I28" s="7">
        <v>20</v>
      </c>
      <c r="J28" s="7"/>
      <c r="K28" s="7"/>
      <c r="L28" s="7"/>
      <c r="M28" s="7"/>
      <c r="N28" s="5"/>
      <c r="O28" s="5"/>
    </row>
    <row r="29" spans="1:15" ht="43.35" customHeight="1">
      <c r="A29" s="24" t="s">
        <v>251</v>
      </c>
      <c r="B29" s="6" t="s">
        <v>252</v>
      </c>
      <c r="C29" s="7" t="s">
        <v>23</v>
      </c>
      <c r="D29" s="7"/>
      <c r="E29" s="5"/>
      <c r="F29" s="5"/>
      <c r="G29" s="5"/>
      <c r="H29" s="7" t="s">
        <v>143</v>
      </c>
      <c r="I29" s="7"/>
      <c r="J29" s="7">
        <v>24</v>
      </c>
      <c r="K29" s="7"/>
      <c r="L29" s="7"/>
      <c r="M29" s="7"/>
      <c r="N29" s="5"/>
      <c r="O29" s="5"/>
    </row>
    <row r="30" spans="1:15" ht="43.35" customHeight="1">
      <c r="A30" s="24">
        <v>2</v>
      </c>
      <c r="B30" s="62" t="s">
        <v>307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4" t="s">
        <v>254</v>
      </c>
      <c r="B31" s="6" t="s">
        <v>308</v>
      </c>
      <c r="C31" s="7" t="s">
        <v>23</v>
      </c>
      <c r="D31" s="7"/>
      <c r="E31" s="5"/>
      <c r="F31" s="5"/>
      <c r="G31" s="5"/>
      <c r="H31" s="7" t="s">
        <v>143</v>
      </c>
      <c r="I31" s="7">
        <v>20</v>
      </c>
      <c r="J31" s="7"/>
      <c r="K31" s="7"/>
      <c r="L31" s="7"/>
      <c r="M31" s="7"/>
      <c r="N31" s="5"/>
      <c r="O31" s="5"/>
    </row>
    <row r="32" spans="1:15" ht="43.35" customHeight="1">
      <c r="A32" s="24" t="s">
        <v>256</v>
      </c>
      <c r="B32" s="6" t="s">
        <v>257</v>
      </c>
      <c r="C32" s="7" t="s">
        <v>23</v>
      </c>
      <c r="D32" s="7"/>
      <c r="E32" s="5"/>
      <c r="F32" s="5"/>
      <c r="G32" s="5"/>
      <c r="H32" s="7" t="s">
        <v>143</v>
      </c>
      <c r="I32" s="7"/>
      <c r="J32" s="7">
        <v>24</v>
      </c>
      <c r="K32" s="7"/>
      <c r="L32" s="7"/>
      <c r="M32" s="7"/>
      <c r="N32" s="5"/>
      <c r="O32" s="5"/>
    </row>
    <row r="33" spans="1:15" ht="43.35" customHeight="1">
      <c r="A33" s="24">
        <v>3</v>
      </c>
      <c r="B33" s="62" t="s">
        <v>309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4" t="s">
        <v>259</v>
      </c>
      <c r="B34" s="6" t="s">
        <v>310</v>
      </c>
      <c r="C34" s="7" t="s">
        <v>23</v>
      </c>
      <c r="D34" s="7"/>
      <c r="E34" s="5"/>
      <c r="F34" s="5"/>
      <c r="G34" s="5"/>
      <c r="H34" s="7" t="s">
        <v>143</v>
      </c>
      <c r="I34" s="7">
        <v>20</v>
      </c>
      <c r="J34" s="7"/>
      <c r="K34" s="7"/>
      <c r="L34" s="7"/>
      <c r="M34" s="7"/>
      <c r="N34" s="5"/>
      <c r="O34" s="5"/>
    </row>
    <row r="35" spans="1:15" ht="43.35" customHeight="1">
      <c r="A35" s="24" t="s">
        <v>261</v>
      </c>
      <c r="B35" s="6" t="s">
        <v>262</v>
      </c>
      <c r="C35" s="7" t="s">
        <v>23</v>
      </c>
      <c r="D35" s="7"/>
      <c r="E35" s="5"/>
      <c r="F35" s="5"/>
      <c r="G35" s="5"/>
      <c r="H35" s="7" t="s">
        <v>143</v>
      </c>
      <c r="I35" s="7"/>
      <c r="J35" s="7">
        <v>24</v>
      </c>
      <c r="K35" s="7"/>
      <c r="L35" s="7"/>
      <c r="M35" s="7"/>
      <c r="N35" s="5"/>
      <c r="O35" s="5"/>
    </row>
    <row r="36" spans="1:15" ht="43.35" customHeight="1">
      <c r="A36" s="24">
        <v>4</v>
      </c>
      <c r="B36" s="62" t="s">
        <v>311</v>
      </c>
      <c r="C36" s="7" t="s">
        <v>13</v>
      </c>
      <c r="D36" s="7">
        <v>6</v>
      </c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4" t="s">
        <v>312</v>
      </c>
      <c r="B37" s="63" t="s">
        <v>313</v>
      </c>
      <c r="C37" s="7" t="s">
        <v>23</v>
      </c>
      <c r="D37" s="7"/>
      <c r="E37" s="5"/>
      <c r="F37" s="5"/>
      <c r="G37" s="5"/>
      <c r="H37" s="7" t="s">
        <v>143</v>
      </c>
      <c r="I37" s="7"/>
      <c r="J37" s="7">
        <v>18</v>
      </c>
      <c r="K37" s="7"/>
      <c r="L37" s="7"/>
      <c r="M37" s="7"/>
      <c r="N37" s="5"/>
      <c r="O37" s="5"/>
    </row>
    <row r="38" spans="1:15" ht="43.35" customHeight="1">
      <c r="A38" s="24" t="s">
        <v>314</v>
      </c>
      <c r="B38" s="6" t="s">
        <v>265</v>
      </c>
      <c r="C38" s="7" t="s">
        <v>23</v>
      </c>
      <c r="D38" s="7"/>
      <c r="E38" s="5"/>
      <c r="F38" s="5"/>
      <c r="G38" s="5"/>
      <c r="H38" s="7"/>
      <c r="I38" s="7"/>
      <c r="J38" s="7">
        <v>18</v>
      </c>
      <c r="K38" s="7"/>
      <c r="L38" s="7"/>
      <c r="M38" s="7"/>
      <c r="N38" s="5"/>
      <c r="O38" s="5" t="s">
        <v>266</v>
      </c>
    </row>
    <row r="39" spans="1:15" ht="43.35" customHeight="1">
      <c r="A39" s="24" t="s">
        <v>315</v>
      </c>
      <c r="B39" s="6" t="s">
        <v>316</v>
      </c>
      <c r="C39" s="7" t="s">
        <v>23</v>
      </c>
      <c r="D39" s="7"/>
      <c r="E39" s="5"/>
      <c r="F39" s="5"/>
      <c r="G39" s="5"/>
      <c r="H39" s="7" t="s">
        <v>143</v>
      </c>
      <c r="I39" s="7"/>
      <c r="J39" s="7">
        <v>12</v>
      </c>
      <c r="K39" s="7"/>
      <c r="L39" s="7"/>
      <c r="M39" s="7" t="s">
        <v>24</v>
      </c>
      <c r="N39" s="5" t="s">
        <v>317</v>
      </c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">
    <cfRule type="expression" dxfId="28" priority="1">
      <formula>$C1="Option"</formula>
    </cfRule>
  </conditionalFormatting>
  <conditionalFormatting sqref="A19:C26">
    <cfRule type="expression" dxfId="27" priority="2">
      <formula>$F19="Fermeture"</formula>
    </cfRule>
    <cfRule type="expression" dxfId="26" priority="3">
      <formula>$F19="Modification"</formula>
    </cfRule>
    <cfRule type="expression" dxfId="25" priority="4">
      <formula>$F19="Création"</formula>
    </cfRule>
  </conditionalFormatting>
  <conditionalFormatting sqref="A1:O9 A10:E10 K10:O11 A11:D11 A12:O12 A13:H13 J13:O16 A14:F14 A15:H15 A16:F16 A17:O18 D19:O26 A27:O999">
    <cfRule type="expression" dxfId="24" priority="19">
      <formula>$F1="Modification"</formula>
    </cfRule>
    <cfRule type="expression" dxfId="23" priority="20">
      <formula>$F1="Création"</formula>
    </cfRule>
  </conditionalFormatting>
  <conditionalFormatting sqref="A1:O9 K10:O11 A12:O12 J13:O16 A17:O18 D19:O26 A27:O999 A10:E10 A11:D11 A13:H13 A14:F14 A15:H15 A16:F16">
    <cfRule type="expression" dxfId="22" priority="18">
      <formula>$F1="Fermeture"</formula>
    </cfRule>
  </conditionalFormatting>
  <conditionalFormatting sqref="D1:E999 G1:N999">
    <cfRule type="expression" dxfId="21" priority="15">
      <formula>$C1="Option"</formula>
    </cfRule>
  </conditionalFormatting>
  <conditionalFormatting sqref="N1:N999">
    <cfRule type="expression" dxfId="20" priority="17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tabSelected="1" zoomScale="134" zoomScaleNormal="134" workbookViewId="0">
      <pane ySplit="18" topLeftCell="A37" activePane="bottomLeft" state="frozen"/>
      <selection pane="bottomLeft" activeCell="F39" sqref="F39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>
      <c r="A1" s="114"/>
      <c r="B1" s="114"/>
      <c r="C1" s="114"/>
      <c r="D1" s="114"/>
      <c r="E1" s="114"/>
      <c r="F1" s="114"/>
      <c r="G1" s="114"/>
      <c r="H1" s="114"/>
      <c r="I1" s="114"/>
      <c r="J1" s="37"/>
    </row>
    <row r="2" spans="1:19">
      <c r="A2" s="114"/>
      <c r="B2" s="114"/>
      <c r="C2" s="114"/>
      <c r="D2" s="114"/>
      <c r="E2" s="114"/>
      <c r="F2" s="114"/>
      <c r="G2" s="114"/>
      <c r="H2" s="114"/>
      <c r="I2" s="114"/>
      <c r="J2" s="37"/>
    </row>
    <row r="3" spans="1:19">
      <c r="A3" s="114"/>
      <c r="B3" s="114"/>
      <c r="C3" s="114"/>
      <c r="D3" s="114"/>
      <c r="E3" s="114"/>
      <c r="F3" s="114"/>
      <c r="G3" s="114"/>
      <c r="H3" s="114"/>
      <c r="I3" s="114"/>
      <c r="J3" s="37"/>
    </row>
    <row r="4" spans="1:19">
      <c r="A4" s="114"/>
      <c r="B4" s="114"/>
      <c r="C4" s="114"/>
      <c r="D4" s="114"/>
      <c r="E4" s="114"/>
      <c r="F4" s="114"/>
      <c r="G4" s="114"/>
      <c r="H4" s="114"/>
      <c r="I4" s="114"/>
      <c r="J4" s="37"/>
    </row>
    <row r="5" spans="1:19">
      <c r="A5" s="114"/>
      <c r="B5" s="114"/>
      <c r="C5" s="114"/>
      <c r="D5" s="114"/>
      <c r="E5" s="114"/>
      <c r="F5" s="114"/>
      <c r="G5" s="114"/>
      <c r="H5" s="114"/>
      <c r="I5" s="114"/>
      <c r="J5" s="37"/>
    </row>
    <row r="6" spans="1:19">
      <c r="A6" s="114"/>
      <c r="B6" s="114"/>
      <c r="C6" s="114"/>
      <c r="D6" s="114"/>
      <c r="E6" s="114"/>
      <c r="F6" s="114"/>
      <c r="G6" s="114"/>
      <c r="H6" s="114"/>
      <c r="I6" s="114"/>
      <c r="J6" s="37"/>
    </row>
    <row r="7" spans="1:19" ht="14.45" customHeight="1">
      <c r="A7" s="115" t="s">
        <v>217</v>
      </c>
      <c r="B7" s="113" t="str">
        <f>'Fiche Générale'!B3</f>
        <v>Portail_LLAC</v>
      </c>
      <c r="C7" s="93" t="s">
        <v>269</v>
      </c>
      <c r="D7" s="93"/>
      <c r="E7" s="118" t="str">
        <f>'Fiche Générale'!B4</f>
        <v>Arts du spectacle</v>
      </c>
      <c r="F7" s="119"/>
      <c r="G7" s="93" t="s">
        <v>270</v>
      </c>
      <c r="H7" s="113">
        <f>'Fiche Générale'!B5</f>
        <v>0</v>
      </c>
      <c r="I7" s="113"/>
      <c r="J7" s="38"/>
      <c r="K7" s="21"/>
    </row>
    <row r="8" spans="1:19" ht="14.45" customHeight="1">
      <c r="A8" s="116"/>
      <c r="B8" s="113"/>
      <c r="C8" s="93"/>
      <c r="D8" s="93"/>
      <c r="E8" s="118"/>
      <c r="F8" s="119"/>
      <c r="G8" s="93"/>
      <c r="H8" s="113"/>
      <c r="I8" s="113"/>
      <c r="J8" s="38"/>
      <c r="K8" s="21"/>
    </row>
    <row r="9" spans="1:19" ht="14.45" customHeight="1">
      <c r="A9" s="116"/>
      <c r="B9" s="113"/>
      <c r="C9" s="93"/>
      <c r="D9" s="93"/>
      <c r="E9" s="118"/>
      <c r="F9" s="119"/>
      <c r="G9" s="93"/>
      <c r="H9" s="113"/>
      <c r="I9" s="113"/>
      <c r="J9" s="38"/>
      <c r="K9" s="21"/>
    </row>
    <row r="10" spans="1:19" ht="14.45" customHeight="1">
      <c r="A10" s="116"/>
      <c r="B10" s="113"/>
      <c r="C10" s="94" t="s">
        <v>220</v>
      </c>
      <c r="D10" s="94"/>
      <c r="E10" s="101" t="str">
        <f>'Fiche Générale'!B9</f>
        <v>Parcours spécialisé Etudes en danse</v>
      </c>
      <c r="F10" s="102"/>
      <c r="G10" s="102"/>
      <c r="H10" s="102"/>
      <c r="I10" s="103"/>
      <c r="J10" s="39"/>
      <c r="K10" s="21"/>
    </row>
    <row r="11" spans="1:19" ht="14.45" customHeight="1">
      <c r="A11" s="117"/>
      <c r="B11" s="113"/>
      <c r="C11" s="94"/>
      <c r="D11" s="94"/>
      <c r="E11" s="104"/>
      <c r="F11" s="105"/>
      <c r="G11" s="105"/>
      <c r="H11" s="105"/>
      <c r="I11" s="106"/>
      <c r="J11" s="39"/>
      <c r="K11" s="21"/>
    </row>
    <row r="12" spans="1:19">
      <c r="C12" s="16"/>
      <c r="I12" s="35"/>
      <c r="J12" s="35"/>
      <c r="M12" s="109" t="s">
        <v>271</v>
      </c>
      <c r="N12" s="110"/>
      <c r="O12" s="120"/>
      <c r="P12" s="109" t="s">
        <v>272</v>
      </c>
      <c r="Q12" s="110"/>
      <c r="R12" s="110"/>
      <c r="S12" s="120"/>
    </row>
    <row r="13" spans="1:19">
      <c r="A13" s="122" t="s">
        <v>221</v>
      </c>
      <c r="B13" s="124" t="str">
        <f>'S6 Maquette'!B13:B14</f>
        <v>3 ème Année de Licence</v>
      </c>
      <c r="C13" s="124"/>
      <c r="D13" s="122" t="s">
        <v>273</v>
      </c>
      <c r="E13" s="124">
        <f>'S6 Maquette'!E13:F14</f>
        <v>0</v>
      </c>
      <c r="F13" s="124"/>
      <c r="G13" s="124"/>
      <c r="I13" s="35"/>
      <c r="J13" s="35"/>
      <c r="M13" s="111"/>
      <c r="N13" s="112"/>
      <c r="O13" s="121"/>
      <c r="P13" s="111"/>
      <c r="Q13" s="112"/>
      <c r="R13" s="112"/>
      <c r="S13" s="121"/>
    </row>
    <row r="14" spans="1:19">
      <c r="A14" s="123"/>
      <c r="B14" s="124"/>
      <c r="C14" s="124"/>
      <c r="D14" s="123"/>
      <c r="E14" s="124"/>
      <c r="F14" s="124"/>
      <c r="G14" s="124"/>
      <c r="I14" s="35"/>
      <c r="J14" s="35"/>
      <c r="M14" s="92" t="s">
        <v>274</v>
      </c>
      <c r="N14" s="109" t="s">
        <v>275</v>
      </c>
      <c r="O14" s="120"/>
      <c r="P14" s="114"/>
      <c r="Q14" s="127"/>
      <c r="R14" s="130"/>
      <c r="S14" s="122"/>
    </row>
    <row r="15" spans="1:19">
      <c r="A15" s="122" t="s">
        <v>276</v>
      </c>
      <c r="B15" s="132" t="str">
        <f>'S6 Maquette'!B15:B16</f>
        <v>Semestre 6</v>
      </c>
      <c r="C15" s="133"/>
      <c r="D15" s="122" t="s">
        <v>277</v>
      </c>
      <c r="E15" s="124">
        <f>'S6 Maquette'!E15:F16</f>
        <v>0</v>
      </c>
      <c r="F15" s="124"/>
      <c r="G15" s="124"/>
      <c r="I15" s="35"/>
      <c r="J15" s="35"/>
      <c r="M15" s="92"/>
      <c r="N15" s="125"/>
      <c r="O15" s="126"/>
      <c r="P15" s="114"/>
      <c r="Q15" s="128"/>
      <c r="R15" s="130"/>
      <c r="S15" s="131"/>
    </row>
    <row r="16" spans="1:19">
      <c r="A16" s="123"/>
      <c r="B16" s="134"/>
      <c r="C16" s="135"/>
      <c r="D16" s="123"/>
      <c r="E16" s="124"/>
      <c r="F16" s="124"/>
      <c r="G16" s="124"/>
      <c r="I16" s="35"/>
      <c r="J16" s="35"/>
      <c r="M16" s="92"/>
      <c r="N16" s="125"/>
      <c r="O16" s="126"/>
      <c r="P16" s="114"/>
      <c r="Q16" s="128"/>
      <c r="R16" s="130"/>
      <c r="S16" s="131"/>
    </row>
    <row r="17" spans="1:20">
      <c r="L17" s="17"/>
      <c r="M17" s="92"/>
      <c r="N17" s="111"/>
      <c r="O17" s="121"/>
      <c r="P17" s="114"/>
      <c r="Q17" s="129"/>
      <c r="R17" s="130"/>
      <c r="S17" s="123"/>
    </row>
    <row r="18" spans="1:20" ht="59.45" customHeight="1">
      <c r="A18" s="3" t="s">
        <v>278</v>
      </c>
      <c r="B18" s="36" t="s">
        <v>279</v>
      </c>
      <c r="C18" s="3" t="s">
        <v>5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285</v>
      </c>
      <c r="J18" s="3" t="s">
        <v>286</v>
      </c>
      <c r="K18" s="3" t="s">
        <v>287</v>
      </c>
      <c r="L18" s="3" t="s">
        <v>288</v>
      </c>
      <c r="M18" s="3" t="s">
        <v>289</v>
      </c>
      <c r="N18" s="3" t="s">
        <v>279</v>
      </c>
      <c r="O18" s="3" t="s">
        <v>290</v>
      </c>
      <c r="P18" s="3" t="s">
        <v>291</v>
      </c>
      <c r="Q18" s="3" t="s">
        <v>279</v>
      </c>
      <c r="R18" s="3" t="s">
        <v>290</v>
      </c>
      <c r="S18" s="4" t="s">
        <v>292</v>
      </c>
      <c r="T18" s="4" t="s">
        <v>293</v>
      </c>
    </row>
    <row r="19" spans="1:20" ht="30.6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'S6 Maquette'!B27</f>
        <v>Savoirs du corps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294</v>
      </c>
      <c r="F27" s="7" t="s">
        <v>294</v>
      </c>
      <c r="G27" s="40" t="s">
        <v>294</v>
      </c>
      <c r="H27" s="40" t="s">
        <v>294</v>
      </c>
      <c r="I27" s="40" t="s">
        <v>295</v>
      </c>
      <c r="J27" s="40"/>
      <c r="K27" s="40" t="s">
        <v>10</v>
      </c>
      <c r="L27" s="40"/>
      <c r="M27" s="40">
        <v>4</v>
      </c>
      <c r="N27" s="40"/>
      <c r="O27" s="40"/>
      <c r="P27" s="40" t="s">
        <v>296</v>
      </c>
      <c r="Q27" s="40"/>
      <c r="R27" s="40"/>
      <c r="S27" s="40" t="s">
        <v>318</v>
      </c>
      <c r="T27" s="45" t="s">
        <v>298</v>
      </c>
    </row>
    <row r="28" spans="1:20" ht="30.6" customHeight="1">
      <c r="A28" s="43" t="str">
        <f>'S6 Maquette'!B28</f>
        <v>Théories du corps</v>
      </c>
      <c r="B28" s="43" t="str">
        <f>'S6 Maquette'!C28</f>
        <v>ECUE</v>
      </c>
      <c r="C28" s="42">
        <f>'S6 Maquette'!F28</f>
        <v>0</v>
      </c>
      <c r="D28" s="7">
        <v>1</v>
      </c>
      <c r="E28" s="7" t="s">
        <v>294</v>
      </c>
      <c r="F28" s="7" t="s">
        <v>294</v>
      </c>
      <c r="G28" s="40" t="s">
        <v>294</v>
      </c>
      <c r="H28" s="40" t="s">
        <v>294</v>
      </c>
      <c r="I28" s="40" t="s">
        <v>294</v>
      </c>
      <c r="J28" s="40"/>
      <c r="K28" s="40" t="s">
        <v>10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</row>
    <row r="29" spans="1:20" ht="30.6" customHeight="1">
      <c r="A29" s="43" t="str">
        <f>'S6 Maquette'!B29</f>
        <v xml:space="preserve">Analyse du mouvement 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294</v>
      </c>
      <c r="F29" s="7" t="s">
        <v>294</v>
      </c>
      <c r="G29" s="40" t="s">
        <v>294</v>
      </c>
      <c r="H29" s="40" t="s">
        <v>294</v>
      </c>
      <c r="I29" s="40" t="s">
        <v>294</v>
      </c>
      <c r="J29" s="40"/>
      <c r="K29" s="40" t="s">
        <v>10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</row>
    <row r="30" spans="1:20" ht="30.6" customHeight="1">
      <c r="A30" s="43" t="str">
        <f>'S6 Maquette'!B30</f>
        <v>Outils d'analyse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294</v>
      </c>
      <c r="F30" s="7" t="s">
        <v>294</v>
      </c>
      <c r="G30" s="40" t="s">
        <v>294</v>
      </c>
      <c r="H30" s="40" t="s">
        <v>294</v>
      </c>
      <c r="I30" s="40" t="s">
        <v>295</v>
      </c>
      <c r="J30" s="40"/>
      <c r="K30" s="40" t="s">
        <v>10</v>
      </c>
      <c r="L30" s="40"/>
      <c r="M30" s="40">
        <v>4</v>
      </c>
      <c r="N30" s="40"/>
      <c r="O30" s="40"/>
      <c r="P30" s="40" t="s">
        <v>296</v>
      </c>
      <c r="Q30" s="40"/>
      <c r="R30" s="40"/>
      <c r="S30" s="40" t="s">
        <v>318</v>
      </c>
      <c r="T30" s="45" t="s">
        <v>298</v>
      </c>
    </row>
    <row r="31" spans="1:20" ht="30.6" customHeight="1">
      <c r="A31" s="43" t="str">
        <f>'S6 Maquette'!B31</f>
        <v>Analyse des pratiques et des œuvres chorégraphiques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294</v>
      </c>
      <c r="F31" s="7" t="s">
        <v>294</v>
      </c>
      <c r="G31" s="40" t="s">
        <v>294</v>
      </c>
      <c r="H31" s="40" t="s">
        <v>294</v>
      </c>
      <c r="I31" s="40" t="s">
        <v>294</v>
      </c>
      <c r="J31" s="40"/>
      <c r="K31" s="40" t="s">
        <v>10</v>
      </c>
      <c r="L31" s="40"/>
      <c r="M31" s="40">
        <v>2</v>
      </c>
      <c r="N31" s="40"/>
      <c r="O31" s="40"/>
      <c r="P31" s="40"/>
      <c r="Q31" s="40"/>
      <c r="R31" s="40"/>
      <c r="S31" s="40"/>
      <c r="T31" s="45"/>
    </row>
    <row r="32" spans="1:20" ht="30.6" customHeight="1">
      <c r="A32" s="43" t="str">
        <f>'S6 Maquette'!B32</f>
        <v xml:space="preserve">Notation chorégraphique 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294</v>
      </c>
      <c r="F32" s="7" t="s">
        <v>294</v>
      </c>
      <c r="G32" s="40" t="s">
        <v>294</v>
      </c>
      <c r="H32" s="40" t="s">
        <v>294</v>
      </c>
      <c r="I32" s="40" t="s">
        <v>294</v>
      </c>
      <c r="J32" s="40"/>
      <c r="K32" s="40" t="s">
        <v>10</v>
      </c>
      <c r="L32" s="40"/>
      <c r="M32" s="40">
        <v>2</v>
      </c>
      <c r="N32" s="40"/>
      <c r="O32" s="40"/>
      <c r="P32" s="40"/>
      <c r="Q32" s="40"/>
      <c r="R32" s="40"/>
      <c r="S32" s="40"/>
      <c r="T32" s="45"/>
    </row>
    <row r="33" spans="1:20" ht="30.6" customHeight="1">
      <c r="A33" s="43" t="str">
        <f>'S6 Maquette'!B33</f>
        <v xml:space="preserve"> Théories en studio</v>
      </c>
      <c r="B33" s="43" t="str">
        <f>'S6 Maquette'!C33</f>
        <v>UE</v>
      </c>
      <c r="C33" s="42">
        <f>'S6 Maquette'!F33</f>
        <v>0</v>
      </c>
      <c r="D33" s="7">
        <v>1</v>
      </c>
      <c r="E33" s="7" t="s">
        <v>294</v>
      </c>
      <c r="F33" s="7" t="s">
        <v>294</v>
      </c>
      <c r="G33" s="40" t="s">
        <v>294</v>
      </c>
      <c r="H33" s="40" t="s">
        <v>294</v>
      </c>
      <c r="I33" s="40" t="s">
        <v>295</v>
      </c>
      <c r="J33" s="40"/>
      <c r="K33" s="40" t="s">
        <v>10</v>
      </c>
      <c r="L33" s="40"/>
      <c r="M33" s="40">
        <v>4</v>
      </c>
      <c r="N33" s="40"/>
      <c r="O33" s="40"/>
      <c r="P33" s="40" t="s">
        <v>296</v>
      </c>
      <c r="Q33" s="40"/>
      <c r="R33" s="40"/>
      <c r="S33" s="40" t="s">
        <v>318</v>
      </c>
      <c r="T33" s="45" t="s">
        <v>298</v>
      </c>
    </row>
    <row r="34" spans="1:20" ht="30.6" customHeight="1">
      <c r="A34" s="43" t="str">
        <f>'S6 Maquette'!B34</f>
        <v xml:space="preserve"> Education artistique et culturelle</v>
      </c>
      <c r="B34" s="43" t="str">
        <f>'S6 Maquette'!C34</f>
        <v>ECUE</v>
      </c>
      <c r="C34" s="42">
        <f>'S6 Maquette'!F34</f>
        <v>0</v>
      </c>
      <c r="D34" s="7">
        <v>1</v>
      </c>
      <c r="E34" s="7" t="s">
        <v>294</v>
      </c>
      <c r="F34" s="7" t="s">
        <v>294</v>
      </c>
      <c r="G34" s="40" t="s">
        <v>294</v>
      </c>
      <c r="H34" s="40" t="s">
        <v>294</v>
      </c>
      <c r="I34" s="40" t="s">
        <v>294</v>
      </c>
      <c r="J34" s="40"/>
      <c r="K34" s="40" t="s">
        <v>10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</row>
    <row r="35" spans="1:20" ht="30.6" customHeight="1">
      <c r="A35" s="43" t="str">
        <f>'S6 Maquette'!B35</f>
        <v xml:space="preserve">Pratique 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294</v>
      </c>
      <c r="F35" s="7" t="s">
        <v>294</v>
      </c>
      <c r="G35" s="40" t="s">
        <v>294</v>
      </c>
      <c r="H35" s="40" t="s">
        <v>294</v>
      </c>
      <c r="I35" s="40" t="s">
        <v>294</v>
      </c>
      <c r="J35" s="40"/>
      <c r="K35" s="40" t="s">
        <v>10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</row>
    <row r="36" spans="1:20" ht="30.6" customHeight="1">
      <c r="A36" s="43" t="str">
        <f>'S6 Maquette'!B36</f>
        <v xml:space="preserve"> Outils professionnels</v>
      </c>
      <c r="B36" s="43" t="str">
        <f>'S6 Maquette'!C36</f>
        <v>UE</v>
      </c>
      <c r="C36" s="42">
        <f>'S6 Maquette'!F36</f>
        <v>0</v>
      </c>
      <c r="D36" s="7">
        <v>1</v>
      </c>
      <c r="E36" s="7" t="s">
        <v>294</v>
      </c>
      <c r="F36" s="7" t="s">
        <v>294</v>
      </c>
      <c r="G36" s="40" t="s">
        <v>294</v>
      </c>
      <c r="H36" s="40" t="s">
        <v>294</v>
      </c>
      <c r="I36" s="40" t="s">
        <v>295</v>
      </c>
      <c r="J36" s="40"/>
      <c r="K36" s="40" t="s">
        <v>10</v>
      </c>
      <c r="L36" s="40"/>
      <c r="M36" s="40">
        <v>6</v>
      </c>
      <c r="N36" s="40"/>
      <c r="O36" s="40"/>
      <c r="P36" s="40" t="s">
        <v>296</v>
      </c>
      <c r="Q36" s="40"/>
      <c r="R36" s="40"/>
      <c r="S36" s="40" t="s">
        <v>318</v>
      </c>
      <c r="T36" s="45" t="s">
        <v>298</v>
      </c>
    </row>
    <row r="37" spans="1:20" ht="30.6" customHeight="1">
      <c r="A37" s="43" t="str">
        <f>'S6 Maquette'!B37</f>
        <v>Stage et dossier de fin d'études</v>
      </c>
      <c r="B37" s="43" t="str">
        <f>'S6 Maquette'!C37</f>
        <v>ECUE</v>
      </c>
      <c r="C37" s="42">
        <f>'S6 Maquette'!F37</f>
        <v>0</v>
      </c>
      <c r="D37" s="7">
        <v>1</v>
      </c>
      <c r="E37" s="7" t="s">
        <v>294</v>
      </c>
      <c r="F37" s="7" t="s">
        <v>294</v>
      </c>
      <c r="G37" s="40" t="s">
        <v>294</v>
      </c>
      <c r="H37" s="40" t="s">
        <v>294</v>
      </c>
      <c r="I37" s="40" t="s">
        <v>294</v>
      </c>
      <c r="J37" s="40"/>
      <c r="K37" s="40" t="s">
        <v>10</v>
      </c>
      <c r="L37" s="40"/>
      <c r="M37" s="40">
        <v>2</v>
      </c>
      <c r="N37" s="40"/>
      <c r="O37" s="40"/>
      <c r="P37" s="40"/>
      <c r="Q37" s="40"/>
      <c r="R37" s="40"/>
      <c r="S37" s="40"/>
      <c r="T37" s="45"/>
    </row>
    <row r="38" spans="1:20" ht="30.6" customHeight="1">
      <c r="A38" s="43" t="str">
        <f>'S6 Maquette'!B38</f>
        <v xml:space="preserve">Production scénique </v>
      </c>
      <c r="B38" s="43" t="str">
        <f>'S6 Maquette'!C38</f>
        <v>ECUE</v>
      </c>
      <c r="C38" s="42">
        <f>'S6 Maquette'!F38</f>
        <v>0</v>
      </c>
      <c r="D38" s="7">
        <v>1</v>
      </c>
      <c r="E38" s="7" t="s">
        <v>294</v>
      </c>
      <c r="F38" s="7" t="s">
        <v>294</v>
      </c>
      <c r="G38" s="40" t="s">
        <v>294</v>
      </c>
      <c r="H38" s="40" t="s">
        <v>294</v>
      </c>
      <c r="I38" s="40" t="s">
        <v>294</v>
      </c>
      <c r="J38" s="40"/>
      <c r="K38" s="40" t="s">
        <v>10</v>
      </c>
      <c r="L38" s="40"/>
      <c r="M38" s="40">
        <v>2</v>
      </c>
      <c r="N38" s="40"/>
      <c r="O38" s="40"/>
      <c r="P38" s="40"/>
      <c r="Q38" s="40"/>
      <c r="R38" s="40"/>
      <c r="S38" s="40"/>
      <c r="T38" s="45"/>
    </row>
    <row r="39" spans="1:20" ht="30.6" customHeight="1">
      <c r="A39" s="43" t="str">
        <f>'S6 Maquette'!B39</f>
        <v>Projet de création encadré L2/L3 danse</v>
      </c>
      <c r="B39" s="43" t="str">
        <f>'S6 Maquette'!C39</f>
        <v>ECUE</v>
      </c>
      <c r="C39" s="42">
        <f>'S6 Maquette'!F39</f>
        <v>0</v>
      </c>
      <c r="D39" s="7">
        <v>1</v>
      </c>
      <c r="E39" s="7" t="s">
        <v>294</v>
      </c>
      <c r="F39" s="7" t="s">
        <v>294</v>
      </c>
      <c r="G39" s="40" t="s">
        <v>294</v>
      </c>
      <c r="H39" s="40" t="s">
        <v>294</v>
      </c>
      <c r="I39" s="40" t="s">
        <v>294</v>
      </c>
      <c r="J39" s="40"/>
      <c r="K39" s="40" t="s">
        <v>10</v>
      </c>
      <c r="L39" s="40"/>
      <c r="M39" s="64">
        <v>2</v>
      </c>
      <c r="N39" s="40"/>
      <c r="O39" s="40"/>
      <c r="P39" s="64"/>
      <c r="Q39" s="64"/>
      <c r="R39" s="64"/>
      <c r="S39" s="64"/>
      <c r="T39" s="45" t="s">
        <v>300</v>
      </c>
    </row>
    <row r="40" spans="1:20" ht="30.6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9" priority="9">
      <formula>$C1="Parcours Pédagogique"</formula>
    </cfRule>
    <cfRule type="expression" dxfId="18" priority="10">
      <formula>$C1="BLOC"</formula>
    </cfRule>
    <cfRule type="expression" dxfId="17" priority="11">
      <formula>$C1="OPTION"</formula>
    </cfRule>
  </conditionalFormatting>
  <conditionalFormatting sqref="A16:S298 T16">
    <cfRule type="expression" dxfId="16" priority="14">
      <formula>$C16="Modification MCC"</formula>
    </cfRule>
  </conditionalFormatting>
  <conditionalFormatting sqref="A18:S300 T18">
    <cfRule type="expression" dxfId="15" priority="19">
      <formula>$C18="Modification"</formula>
    </cfRule>
  </conditionalFormatting>
  <conditionalFormatting sqref="B1:S9 B10:E10 J10:S11 B11:D11 B12:M12 P12 B13:L13 B14:N14 P14:S17 B15:M17 B301:S999">
    <cfRule type="expression" dxfId="14" priority="16">
      <formula>$D1="Création"</formula>
    </cfRule>
    <cfRule type="expression" dxfId="13" priority="17">
      <formula>$D1="Fermeture"</formula>
    </cfRule>
  </conditionalFormatting>
  <conditionalFormatting sqref="C1:S999">
    <cfRule type="expression" dxfId="12" priority="1">
      <formula>$B1="Option"</formula>
    </cfRule>
  </conditionalFormatting>
  <conditionalFormatting sqref="J1:J999">
    <cfRule type="expression" dxfId="11" priority="7">
      <formula>$I1="NON"</formula>
    </cfRule>
  </conditionalFormatting>
  <conditionalFormatting sqref="L1:L999">
    <cfRule type="expression" dxfId="10" priority="2">
      <formula>$K1="CCI (CC Intégral)"</formula>
    </cfRule>
    <cfRule type="expression" dxfId="9" priority="3">
      <formula>$K1="CT (Contrôle terminal)"</formula>
    </cfRule>
  </conditionalFormatting>
  <conditionalFormatting sqref="L18:L300 M18">
    <cfRule type="expression" dxfId="8" priority="12">
      <formula>$K1="CT (Contrôle terminal)"</formula>
    </cfRule>
  </conditionalFormatting>
  <conditionalFormatting sqref="L18:L300">
    <cfRule type="expression" dxfId="7" priority="13">
      <formula>$K1="CCI (CC Intégral)"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5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4ACE57-1348-41B5-8E94-AA599D1CDBD1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2024-03-22T16:03:02Z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